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Consumers" sheetId="1" r:id="rId1"/>
  </sheets>
  <externalReferences>
    <externalReference r:id="rId4"/>
  </externalReferences>
  <definedNames>
    <definedName name="_xlnm.Print_Titles" localSheetId="0">'Consumers'!$A:$F</definedName>
  </definedNames>
  <calcPr fullCalcOnLoad="1"/>
</workbook>
</file>

<file path=xl/sharedStrings.xml><?xml version="1.0" encoding="utf-8"?>
<sst xmlns="http://schemas.openxmlformats.org/spreadsheetml/2006/main" count="42" uniqueCount="17">
  <si>
    <t>INPUT DATA</t>
  </si>
  <si>
    <t>OVER THE YEAR</t>
  </si>
  <si>
    <t>OVER THE MONTH</t>
  </si>
  <si>
    <t>CT QPI</t>
  </si>
  <si>
    <t>CT W&amp;S</t>
  </si>
  <si>
    <t>Sales tax</t>
  </si>
  <si>
    <t>prime rate</t>
  </si>
  <si>
    <t>convent</t>
  </si>
  <si>
    <t>Consumers</t>
  </si>
  <si>
    <t>(sa, $mil)</t>
  </si>
  <si>
    <t>($mil)</t>
  </si>
  <si>
    <t>mortgage</t>
  </si>
  <si>
    <t>UP</t>
  </si>
  <si>
    <t>DN</t>
  </si>
  <si>
    <t>NC</t>
  </si>
  <si>
    <t>TOT</t>
  </si>
  <si>
    <t>NET%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</si>
</sst>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General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center"/>
    </xf>
    <xf numFmtId="17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1" fontId="19" fillId="0" borderId="10" xfId="0" applyNumberFormat="1" applyFont="1" applyBorder="1" applyAlignment="1">
      <alignment/>
    </xf>
    <xf numFmtId="9" fontId="19" fillId="0" borderId="12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0" xfId="0" applyNumberFormat="1" applyFont="1" applyAlignment="1">
      <alignment/>
    </xf>
    <xf numFmtId="3" fontId="18" fillId="0" borderId="15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19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5" fontId="19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tsent\AppData\Local\Microsoft\Windows\Temporary%20Internet%20Files\Content.Outlook\058EGT83\Scorecard%201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force"/>
      <sheetName val="Consumers"/>
      <sheetName val="Businesses"/>
      <sheetName val="Current and Fu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4"/>
  <sheetViews>
    <sheetView tabSelected="1" zoomScale="125" zoomScaleNormal="125" zoomScalePageLayoutView="0" workbookViewId="0" topLeftCell="A1">
      <pane xSplit="1" ySplit="4" topLeftCell="B2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12" sqref="Z12"/>
    </sheetView>
  </sheetViews>
  <sheetFormatPr defaultColWidth="9.140625" defaultRowHeight="12.75"/>
  <cols>
    <col min="1" max="1" width="6.8515625" style="7" customWidth="1"/>
    <col min="2" max="2" width="7.140625" style="35" customWidth="1"/>
    <col min="3" max="3" width="6.8515625" style="35" customWidth="1"/>
    <col min="4" max="4" width="7.140625" style="37" customWidth="1"/>
    <col min="5" max="5" width="7.421875" style="38" customWidth="1"/>
    <col min="6" max="6" width="7.00390625" style="39" customWidth="1"/>
    <col min="7" max="7" width="5.8515625" style="29" customWidth="1"/>
    <col min="8" max="8" width="6.57421875" style="29" customWidth="1"/>
    <col min="9" max="9" width="6.8515625" style="29" customWidth="1"/>
    <col min="10" max="10" width="7.421875" style="29" customWidth="1"/>
    <col min="11" max="11" width="6.8515625" style="30" customWidth="1"/>
    <col min="12" max="12" width="4.28125" style="7" customWidth="1"/>
    <col min="13" max="13" width="4.7109375" style="7" customWidth="1"/>
    <col min="14" max="14" width="4.28125" style="7" customWidth="1"/>
    <col min="15" max="15" width="4.7109375" style="13" customWidth="1"/>
    <col min="16" max="16" width="5.57421875" style="14" customWidth="1"/>
    <col min="17" max="17" width="5.8515625" style="29" customWidth="1"/>
    <col min="18" max="18" width="6.57421875" style="29" customWidth="1"/>
    <col min="19" max="19" width="6.8515625" style="29" customWidth="1"/>
    <col min="20" max="20" width="7.421875" style="29" customWidth="1"/>
    <col min="21" max="21" width="6.8515625" style="30" customWidth="1"/>
    <col min="22" max="22" width="4.28125" style="7" customWidth="1"/>
    <col min="23" max="23" width="4.7109375" style="7" customWidth="1"/>
    <col min="24" max="24" width="4.28125" style="7" customWidth="1"/>
    <col min="25" max="25" width="4.7109375" style="13" customWidth="1"/>
    <col min="26" max="26" width="5.57421875" style="14" customWidth="1"/>
    <col min="27" max="16384" width="9.140625" style="7" customWidth="1"/>
  </cols>
  <sheetData>
    <row r="1" spans="1:26" ht="11.25">
      <c r="A1" s="1"/>
      <c r="B1" s="2" t="s">
        <v>0</v>
      </c>
      <c r="C1" s="2"/>
      <c r="D1" s="2"/>
      <c r="E1" s="2"/>
      <c r="F1" s="3"/>
      <c r="G1" s="4" t="s">
        <v>1</v>
      </c>
      <c r="H1" s="5"/>
      <c r="I1" s="5"/>
      <c r="J1" s="5"/>
      <c r="K1" s="5"/>
      <c r="L1" s="5"/>
      <c r="M1" s="5"/>
      <c r="N1" s="5"/>
      <c r="O1" s="5"/>
      <c r="P1" s="6"/>
      <c r="Q1" s="4" t="s">
        <v>2</v>
      </c>
      <c r="R1" s="5"/>
      <c r="S1" s="5"/>
      <c r="T1" s="5"/>
      <c r="U1" s="5"/>
      <c r="V1" s="5"/>
      <c r="W1" s="5"/>
      <c r="X1" s="5"/>
      <c r="Y1" s="5"/>
      <c r="Z1" s="6"/>
    </row>
    <row r="2" spans="1:21" ht="12" thickBot="1">
      <c r="A2" s="1"/>
      <c r="B2" s="8">
        <v>1</v>
      </c>
      <c r="C2" s="8">
        <v>2</v>
      </c>
      <c r="D2" s="9">
        <v>3</v>
      </c>
      <c r="E2" s="10">
        <v>4</v>
      </c>
      <c r="F2" s="11">
        <v>5</v>
      </c>
      <c r="G2" s="9">
        <v>1</v>
      </c>
      <c r="H2" s="9">
        <v>2</v>
      </c>
      <c r="I2" s="9">
        <v>3</v>
      </c>
      <c r="J2" s="9">
        <v>4</v>
      </c>
      <c r="K2" s="12">
        <v>5</v>
      </c>
      <c r="Q2" s="9">
        <v>1</v>
      </c>
      <c r="R2" s="9">
        <v>2</v>
      </c>
      <c r="S2" s="9">
        <v>3</v>
      </c>
      <c r="T2" s="9">
        <v>4</v>
      </c>
      <c r="U2" s="12">
        <v>5</v>
      </c>
    </row>
    <row r="3" spans="2:25" ht="12" thickBot="1"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9" t="s">
        <v>3</v>
      </c>
      <c r="H3" s="19" t="s">
        <v>4</v>
      </c>
      <c r="I3" s="19" t="s">
        <v>5</v>
      </c>
      <c r="J3" s="20" t="s">
        <v>6</v>
      </c>
      <c r="K3" s="21" t="s">
        <v>7</v>
      </c>
      <c r="L3" s="22" t="s">
        <v>8</v>
      </c>
      <c r="M3" s="23"/>
      <c r="N3" s="23"/>
      <c r="O3" s="23"/>
      <c r="Q3" s="19" t="s">
        <v>3</v>
      </c>
      <c r="R3" s="19" t="s">
        <v>4</v>
      </c>
      <c r="S3" s="19" t="s">
        <v>5</v>
      </c>
      <c r="T3" s="20" t="s">
        <v>6</v>
      </c>
      <c r="U3" s="21" t="s">
        <v>7</v>
      </c>
      <c r="V3" s="22" t="s">
        <v>8</v>
      </c>
      <c r="W3" s="23"/>
      <c r="X3" s="23"/>
      <c r="Y3" s="23"/>
    </row>
    <row r="4" spans="2:26" ht="12" thickBot="1">
      <c r="B4" s="15" t="s">
        <v>9</v>
      </c>
      <c r="C4" s="15" t="s">
        <v>9</v>
      </c>
      <c r="D4" s="16" t="s">
        <v>10</v>
      </c>
      <c r="E4" s="17"/>
      <c r="F4" s="18" t="s">
        <v>11</v>
      </c>
      <c r="G4" s="19" t="s">
        <v>9</v>
      </c>
      <c r="H4" s="19" t="s">
        <v>9</v>
      </c>
      <c r="I4" s="19" t="s">
        <v>10</v>
      </c>
      <c r="J4" s="20"/>
      <c r="K4" s="21" t="s">
        <v>11</v>
      </c>
      <c r="L4" s="24" t="s">
        <v>12</v>
      </c>
      <c r="M4" s="25" t="s">
        <v>13</v>
      </c>
      <c r="N4" s="25" t="s">
        <v>14</v>
      </c>
      <c r="O4" s="25" t="s">
        <v>15</v>
      </c>
      <c r="P4" s="26" t="s">
        <v>16</v>
      </c>
      <c r="Q4" s="19" t="s">
        <v>9</v>
      </c>
      <c r="R4" s="19" t="s">
        <v>9</v>
      </c>
      <c r="S4" s="19" t="s">
        <v>10</v>
      </c>
      <c r="T4" s="20"/>
      <c r="U4" s="21" t="s">
        <v>11</v>
      </c>
      <c r="V4" s="24" t="s">
        <v>12</v>
      </c>
      <c r="W4" s="25" t="s">
        <v>13</v>
      </c>
      <c r="X4" s="25" t="s">
        <v>14</v>
      </c>
      <c r="Y4" s="25" t="s">
        <v>15</v>
      </c>
      <c r="Z4" s="26" t="s">
        <v>16</v>
      </c>
    </row>
    <row r="5" spans="1:26" ht="11.25">
      <c r="A5" s="27">
        <v>36526</v>
      </c>
      <c r="B5" s="28">
        <v>140086</v>
      </c>
      <c r="C5" s="28">
        <v>75079.00687167516</v>
      </c>
      <c r="D5" s="16">
        <v>335.1</v>
      </c>
      <c r="E5" s="17">
        <v>8.5</v>
      </c>
      <c r="F5" s="18">
        <v>8.21</v>
      </c>
      <c r="L5" s="31"/>
      <c r="M5" s="31"/>
      <c r="N5" s="31"/>
      <c r="O5" s="32"/>
      <c r="P5" s="33"/>
      <c r="U5" s="29"/>
      <c r="V5" s="34"/>
      <c r="W5" s="31"/>
      <c r="X5" s="31"/>
      <c r="Y5" s="32"/>
      <c r="Z5" s="33"/>
    </row>
    <row r="6" spans="1:26" ht="11.25">
      <c r="A6" s="27">
        <v>36557</v>
      </c>
      <c r="B6" s="35">
        <f>B5</f>
        <v>140086</v>
      </c>
      <c r="C6" s="35">
        <v>75079.00687167516</v>
      </c>
      <c r="D6" s="16">
        <v>205.8</v>
      </c>
      <c r="E6" s="17">
        <v>8.73</v>
      </c>
      <c r="F6" s="18">
        <v>8.32</v>
      </c>
      <c r="L6" s="31"/>
      <c r="M6" s="31"/>
      <c r="N6" s="31"/>
      <c r="O6" s="32"/>
      <c r="P6" s="33"/>
      <c r="Q6" s="29">
        <f aca="true" t="shared" si="0" ref="Q6:S69">IF(B6="","",((B6/B5)-1)*100)</f>
        <v>0</v>
      </c>
      <c r="R6" s="29">
        <f t="shared" si="0"/>
        <v>0</v>
      </c>
      <c r="S6" s="29">
        <f t="shared" si="0"/>
        <v>-38.58549686660698</v>
      </c>
      <c r="T6" s="29">
        <f aca="true" t="shared" si="1" ref="T6:U69">IF(E6="","",-((E6/E5)-1)*100)</f>
        <v>-2.70588235294118</v>
      </c>
      <c r="U6" s="29">
        <f t="shared" si="1"/>
        <v>-1.3398294762484664</v>
      </c>
      <c r="V6" s="34">
        <f aca="true" t="shared" si="2" ref="V6:V69">COUNTIF(Q6:U6,"&gt;0")</f>
        <v>0</v>
      </c>
      <c r="W6" s="31">
        <f aca="true" t="shared" si="3" ref="W6:W69">COUNTIF(Q6:U6,"&lt;0")</f>
        <v>3</v>
      </c>
      <c r="X6" s="31">
        <f aca="true" t="shared" si="4" ref="X6:X69">COUNTIF(Q6:U6,"=0")</f>
        <v>2</v>
      </c>
      <c r="Y6" s="32">
        <f aca="true" t="shared" si="5" ref="Y6:Y69">SUM(V6:X6)</f>
        <v>5</v>
      </c>
      <c r="Z6" s="33">
        <f aca="true" t="shared" si="6" ref="Z6:Z69">(V6/Y6)-(W6/Y6)</f>
        <v>-0.6</v>
      </c>
    </row>
    <row r="7" spans="1:26" ht="11.25">
      <c r="A7" s="27">
        <v>36586</v>
      </c>
      <c r="B7" s="35">
        <f>B5</f>
        <v>140086</v>
      </c>
      <c r="C7" s="35">
        <v>75079.00687167516</v>
      </c>
      <c r="D7" s="16">
        <v>212.1</v>
      </c>
      <c r="E7" s="17">
        <v>8.83</v>
      </c>
      <c r="F7" s="18">
        <v>8.24</v>
      </c>
      <c r="L7" s="31"/>
      <c r="M7" s="31"/>
      <c r="N7" s="31"/>
      <c r="O7" s="32"/>
      <c r="P7" s="33"/>
      <c r="Q7" s="29">
        <f t="shared" si="0"/>
        <v>0</v>
      </c>
      <c r="R7" s="29">
        <f t="shared" si="0"/>
        <v>0</v>
      </c>
      <c r="S7" s="29">
        <f t="shared" si="0"/>
        <v>3.0612244897959107</v>
      </c>
      <c r="T7" s="29">
        <f t="shared" si="1"/>
        <v>-1.145475372279492</v>
      </c>
      <c r="U7" s="29">
        <f t="shared" si="1"/>
        <v>0.9615384615384581</v>
      </c>
      <c r="V7" s="34">
        <f t="shared" si="2"/>
        <v>2</v>
      </c>
      <c r="W7" s="31">
        <f t="shared" si="3"/>
        <v>1</v>
      </c>
      <c r="X7" s="31">
        <f t="shared" si="4"/>
        <v>2</v>
      </c>
      <c r="Y7" s="32">
        <f t="shared" si="5"/>
        <v>5</v>
      </c>
      <c r="Z7" s="33">
        <f t="shared" si="6"/>
        <v>0.2</v>
      </c>
    </row>
    <row r="8" spans="1:26" ht="11.25">
      <c r="A8" s="27">
        <v>36617</v>
      </c>
      <c r="B8" s="28">
        <v>141996</v>
      </c>
      <c r="C8" s="28">
        <v>75444.442262856</v>
      </c>
      <c r="D8" s="16">
        <v>305.9</v>
      </c>
      <c r="E8" s="17">
        <v>9</v>
      </c>
      <c r="F8" s="18">
        <v>8.15</v>
      </c>
      <c r="L8" s="31"/>
      <c r="M8" s="31"/>
      <c r="N8" s="31"/>
      <c r="O8" s="32"/>
      <c r="P8" s="33"/>
      <c r="Q8" s="29">
        <f t="shared" si="0"/>
        <v>1.3634481675542265</v>
      </c>
      <c r="R8" s="29">
        <f t="shared" si="0"/>
        <v>0.48673445002469506</v>
      </c>
      <c r="S8" s="29">
        <f t="shared" si="0"/>
        <v>44.224422442244226</v>
      </c>
      <c r="T8" s="29">
        <f t="shared" si="1"/>
        <v>-1.925254813137034</v>
      </c>
      <c r="U8" s="29">
        <f t="shared" si="1"/>
        <v>1.0922330097087318</v>
      </c>
      <c r="V8" s="34">
        <f t="shared" si="2"/>
        <v>4</v>
      </c>
      <c r="W8" s="31">
        <f t="shared" si="3"/>
        <v>1</v>
      </c>
      <c r="X8" s="31">
        <f t="shared" si="4"/>
        <v>0</v>
      </c>
      <c r="Y8" s="32">
        <f t="shared" si="5"/>
        <v>5</v>
      </c>
      <c r="Z8" s="33">
        <f t="shared" si="6"/>
        <v>0.6000000000000001</v>
      </c>
    </row>
    <row r="9" spans="1:26" ht="11.25">
      <c r="A9" s="27">
        <v>36647</v>
      </c>
      <c r="B9" s="35">
        <f>B8</f>
        <v>141996</v>
      </c>
      <c r="C9" s="35">
        <v>75444.442262856</v>
      </c>
      <c r="D9" s="16">
        <v>237</v>
      </c>
      <c r="E9" s="17">
        <v>9.24</v>
      </c>
      <c r="F9" s="18">
        <v>8.52</v>
      </c>
      <c r="L9" s="31"/>
      <c r="M9" s="31"/>
      <c r="N9" s="31"/>
      <c r="O9" s="32"/>
      <c r="P9" s="33"/>
      <c r="Q9" s="29">
        <f t="shared" si="0"/>
        <v>0</v>
      </c>
      <c r="R9" s="29">
        <f t="shared" si="0"/>
        <v>0</v>
      </c>
      <c r="S9" s="29">
        <f t="shared" si="0"/>
        <v>-22.523700555737157</v>
      </c>
      <c r="T9" s="29">
        <f t="shared" si="1"/>
        <v>-2.6666666666666616</v>
      </c>
      <c r="U9" s="29">
        <f t="shared" si="1"/>
        <v>-4.539877300613493</v>
      </c>
      <c r="V9" s="34">
        <f t="shared" si="2"/>
        <v>0</v>
      </c>
      <c r="W9" s="31">
        <f t="shared" si="3"/>
        <v>3</v>
      </c>
      <c r="X9" s="31">
        <f t="shared" si="4"/>
        <v>2</v>
      </c>
      <c r="Y9" s="32">
        <f t="shared" si="5"/>
        <v>5</v>
      </c>
      <c r="Z9" s="33">
        <f t="shared" si="6"/>
        <v>-0.6</v>
      </c>
    </row>
    <row r="10" spans="1:26" ht="11.25">
      <c r="A10" s="27">
        <v>36678</v>
      </c>
      <c r="B10" s="35">
        <f>B8</f>
        <v>141996</v>
      </c>
      <c r="C10" s="35">
        <v>75444.442262856</v>
      </c>
      <c r="D10" s="16">
        <v>249.8</v>
      </c>
      <c r="E10" s="17">
        <v>9.5</v>
      </c>
      <c r="F10" s="18">
        <v>8.29</v>
      </c>
      <c r="L10" s="31"/>
      <c r="M10" s="31"/>
      <c r="N10" s="31"/>
      <c r="O10" s="32"/>
      <c r="P10" s="33"/>
      <c r="Q10" s="29">
        <f t="shared" si="0"/>
        <v>0</v>
      </c>
      <c r="R10" s="29">
        <f t="shared" si="0"/>
        <v>0</v>
      </c>
      <c r="S10" s="29">
        <f t="shared" si="0"/>
        <v>5.400843881856554</v>
      </c>
      <c r="T10" s="29">
        <f t="shared" si="1"/>
        <v>-2.813852813852802</v>
      </c>
      <c r="U10" s="29">
        <f t="shared" si="1"/>
        <v>2.699530516431925</v>
      </c>
      <c r="V10" s="34">
        <f t="shared" si="2"/>
        <v>2</v>
      </c>
      <c r="W10" s="31">
        <f t="shared" si="3"/>
        <v>1</v>
      </c>
      <c r="X10" s="31">
        <f t="shared" si="4"/>
        <v>2</v>
      </c>
      <c r="Y10" s="32">
        <f t="shared" si="5"/>
        <v>5</v>
      </c>
      <c r="Z10" s="33">
        <f t="shared" si="6"/>
        <v>0.2</v>
      </c>
    </row>
    <row r="11" spans="1:26" ht="11.25">
      <c r="A11" s="27">
        <v>36708</v>
      </c>
      <c r="B11" s="28">
        <v>144347</v>
      </c>
      <c r="C11" s="28">
        <v>76809</v>
      </c>
      <c r="D11" s="16">
        <v>329.19</v>
      </c>
      <c r="E11" s="17">
        <v>9.5</v>
      </c>
      <c r="F11" s="18">
        <v>8.15</v>
      </c>
      <c r="L11" s="31"/>
      <c r="M11" s="31"/>
      <c r="N11" s="31"/>
      <c r="O11" s="32"/>
      <c r="P11" s="33"/>
      <c r="Q11" s="29">
        <f t="shared" si="0"/>
        <v>1.6556804417025894</v>
      </c>
      <c r="R11" s="29">
        <f t="shared" si="0"/>
        <v>1.8086921928453625</v>
      </c>
      <c r="S11" s="29">
        <f t="shared" si="0"/>
        <v>31.781425140112084</v>
      </c>
      <c r="T11" s="29">
        <f t="shared" si="1"/>
        <v>0</v>
      </c>
      <c r="U11" s="29">
        <f t="shared" si="1"/>
        <v>1.6887816646562026</v>
      </c>
      <c r="V11" s="34">
        <f t="shared" si="2"/>
        <v>4</v>
      </c>
      <c r="W11" s="31">
        <f t="shared" si="3"/>
        <v>0</v>
      </c>
      <c r="X11" s="31">
        <f t="shared" si="4"/>
        <v>1</v>
      </c>
      <c r="Y11" s="32">
        <f t="shared" si="5"/>
        <v>5</v>
      </c>
      <c r="Z11" s="33">
        <f t="shared" si="6"/>
        <v>0.8</v>
      </c>
    </row>
    <row r="12" spans="1:26" ht="11.25">
      <c r="A12" s="27">
        <v>36739</v>
      </c>
      <c r="B12" s="35">
        <f>B11</f>
        <v>144347</v>
      </c>
      <c r="C12" s="35">
        <v>76809</v>
      </c>
      <c r="D12" s="16">
        <v>240.6</v>
      </c>
      <c r="E12" s="17">
        <v>9.5</v>
      </c>
      <c r="F12" s="18">
        <v>8.03</v>
      </c>
      <c r="L12" s="31"/>
      <c r="M12" s="31"/>
      <c r="N12" s="31"/>
      <c r="O12" s="32"/>
      <c r="P12" s="33"/>
      <c r="Q12" s="29">
        <f t="shared" si="0"/>
        <v>0</v>
      </c>
      <c r="R12" s="29">
        <f t="shared" si="0"/>
        <v>0</v>
      </c>
      <c r="S12" s="29">
        <f t="shared" si="0"/>
        <v>-26.91151007017224</v>
      </c>
      <c r="T12" s="29">
        <f t="shared" si="1"/>
        <v>0</v>
      </c>
      <c r="U12" s="29">
        <f t="shared" si="1"/>
        <v>1.4723926380368235</v>
      </c>
      <c r="V12" s="34">
        <f t="shared" si="2"/>
        <v>1</v>
      </c>
      <c r="W12" s="31">
        <f t="shared" si="3"/>
        <v>1</v>
      </c>
      <c r="X12" s="31">
        <f t="shared" si="4"/>
        <v>3</v>
      </c>
      <c r="Y12" s="32">
        <f t="shared" si="5"/>
        <v>5</v>
      </c>
      <c r="Z12" s="33">
        <f t="shared" si="6"/>
        <v>0</v>
      </c>
    </row>
    <row r="13" spans="1:26" ht="11.25">
      <c r="A13" s="27">
        <v>36770</v>
      </c>
      <c r="B13" s="35">
        <f>B11</f>
        <v>144347</v>
      </c>
      <c r="C13" s="35">
        <v>76809</v>
      </c>
      <c r="D13" s="16">
        <v>248.2</v>
      </c>
      <c r="E13" s="17">
        <v>9.5</v>
      </c>
      <c r="F13" s="18">
        <v>7.91</v>
      </c>
      <c r="L13" s="31"/>
      <c r="M13" s="31"/>
      <c r="N13" s="31"/>
      <c r="O13" s="32"/>
      <c r="P13" s="33"/>
      <c r="Q13" s="29">
        <f t="shared" si="0"/>
        <v>0</v>
      </c>
      <c r="R13" s="29">
        <f t="shared" si="0"/>
        <v>0</v>
      </c>
      <c r="S13" s="29">
        <f t="shared" si="0"/>
        <v>3.158769742310885</v>
      </c>
      <c r="T13" s="29">
        <f t="shared" si="1"/>
        <v>0</v>
      </c>
      <c r="U13" s="29">
        <f t="shared" si="1"/>
        <v>1.494396014943955</v>
      </c>
      <c r="V13" s="34">
        <f t="shared" si="2"/>
        <v>2</v>
      </c>
      <c r="W13" s="31">
        <f t="shared" si="3"/>
        <v>0</v>
      </c>
      <c r="X13" s="31">
        <f t="shared" si="4"/>
        <v>3</v>
      </c>
      <c r="Y13" s="32">
        <f t="shared" si="5"/>
        <v>5</v>
      </c>
      <c r="Z13" s="33">
        <f t="shared" si="6"/>
        <v>0.4</v>
      </c>
    </row>
    <row r="14" spans="1:26" ht="11.25">
      <c r="A14" s="27">
        <v>36800</v>
      </c>
      <c r="B14" s="28">
        <v>145654</v>
      </c>
      <c r="C14" s="28">
        <v>77845</v>
      </c>
      <c r="D14" s="16">
        <v>305.9</v>
      </c>
      <c r="E14" s="17">
        <v>9.5</v>
      </c>
      <c r="F14" s="18">
        <v>7.8</v>
      </c>
      <c r="L14" s="31"/>
      <c r="M14" s="31"/>
      <c r="N14" s="31"/>
      <c r="O14" s="32"/>
      <c r="P14" s="33"/>
      <c r="Q14" s="29">
        <f t="shared" si="0"/>
        <v>0.905456989061082</v>
      </c>
      <c r="R14" s="29">
        <f t="shared" si="0"/>
        <v>1.3488002708015978</v>
      </c>
      <c r="S14" s="29">
        <f t="shared" si="0"/>
        <v>23.24738114423852</v>
      </c>
      <c r="T14" s="29">
        <f t="shared" si="1"/>
        <v>0</v>
      </c>
      <c r="U14" s="29">
        <f t="shared" si="1"/>
        <v>1.3906447534766109</v>
      </c>
      <c r="V14" s="34">
        <f t="shared" si="2"/>
        <v>4</v>
      </c>
      <c r="W14" s="31">
        <f t="shared" si="3"/>
        <v>0</v>
      </c>
      <c r="X14" s="31">
        <f t="shared" si="4"/>
        <v>1</v>
      </c>
      <c r="Y14" s="32">
        <f t="shared" si="5"/>
        <v>5</v>
      </c>
      <c r="Z14" s="33">
        <f t="shared" si="6"/>
        <v>0.8</v>
      </c>
    </row>
    <row r="15" spans="1:26" ht="11.25">
      <c r="A15" s="27">
        <v>36831</v>
      </c>
      <c r="B15" s="35">
        <f>B14</f>
        <v>145654</v>
      </c>
      <c r="C15" s="35">
        <v>77845</v>
      </c>
      <c r="D15" s="16">
        <v>249.3</v>
      </c>
      <c r="E15" s="17">
        <v>9.5</v>
      </c>
      <c r="F15" s="18">
        <v>7.75</v>
      </c>
      <c r="L15" s="31"/>
      <c r="M15" s="31"/>
      <c r="N15" s="31"/>
      <c r="O15" s="32"/>
      <c r="P15" s="33"/>
      <c r="Q15" s="29">
        <f t="shared" si="0"/>
        <v>0</v>
      </c>
      <c r="R15" s="29">
        <f t="shared" si="0"/>
        <v>0</v>
      </c>
      <c r="S15" s="29">
        <f t="shared" si="0"/>
        <v>-18.502778685845033</v>
      </c>
      <c r="T15" s="29">
        <f t="shared" si="1"/>
        <v>0</v>
      </c>
      <c r="U15" s="29">
        <f t="shared" si="1"/>
        <v>0.6410256410256387</v>
      </c>
      <c r="V15" s="34">
        <f t="shared" si="2"/>
        <v>1</v>
      </c>
      <c r="W15" s="31">
        <f t="shared" si="3"/>
        <v>1</v>
      </c>
      <c r="X15" s="31">
        <f t="shared" si="4"/>
        <v>3</v>
      </c>
      <c r="Y15" s="32">
        <f t="shared" si="5"/>
        <v>5</v>
      </c>
      <c r="Z15" s="33">
        <f t="shared" si="6"/>
        <v>0</v>
      </c>
    </row>
    <row r="16" spans="1:26" ht="11.25">
      <c r="A16" s="27">
        <v>36861</v>
      </c>
      <c r="B16" s="35">
        <f>B14</f>
        <v>145654</v>
      </c>
      <c r="C16" s="35">
        <v>77845</v>
      </c>
      <c r="D16" s="16">
        <v>246.8</v>
      </c>
      <c r="E16" s="17">
        <v>9.5</v>
      </c>
      <c r="F16" s="18">
        <v>7.38</v>
      </c>
      <c r="L16" s="31"/>
      <c r="M16" s="31"/>
      <c r="N16" s="31"/>
      <c r="O16" s="32"/>
      <c r="P16" s="33"/>
      <c r="Q16" s="29">
        <f t="shared" si="0"/>
        <v>0</v>
      </c>
      <c r="R16" s="29">
        <f t="shared" si="0"/>
        <v>0</v>
      </c>
      <c r="S16" s="29">
        <f t="shared" si="0"/>
        <v>-1.0028078620136327</v>
      </c>
      <c r="T16" s="29">
        <f t="shared" si="1"/>
        <v>0</v>
      </c>
      <c r="U16" s="29">
        <f t="shared" si="1"/>
        <v>4.774193548387096</v>
      </c>
      <c r="V16" s="34">
        <f t="shared" si="2"/>
        <v>1</v>
      </c>
      <c r="W16" s="31">
        <f t="shared" si="3"/>
        <v>1</v>
      </c>
      <c r="X16" s="31">
        <f t="shared" si="4"/>
        <v>3</v>
      </c>
      <c r="Y16" s="32">
        <f t="shared" si="5"/>
        <v>5</v>
      </c>
      <c r="Z16" s="33">
        <f t="shared" si="6"/>
        <v>0</v>
      </c>
    </row>
    <row r="17" spans="1:26" ht="11.25">
      <c r="A17" s="27">
        <v>36892</v>
      </c>
      <c r="B17" s="28">
        <v>149662</v>
      </c>
      <c r="C17" s="28">
        <v>79966.03825862249</v>
      </c>
      <c r="D17" s="16">
        <v>348.6</v>
      </c>
      <c r="E17" s="17">
        <v>9.05</v>
      </c>
      <c r="F17" s="18">
        <v>7.03</v>
      </c>
      <c r="G17" s="29">
        <f aca="true" t="shared" si="7" ref="G17:I80">IF(B17="","",((B17/B5)-1)*100)</f>
        <v>6.835800865182806</v>
      </c>
      <c r="H17" s="29">
        <f t="shared" si="7"/>
        <v>6.50918491143635</v>
      </c>
      <c r="I17" s="29">
        <f t="shared" si="7"/>
        <v>4.0286481647269445</v>
      </c>
      <c r="J17" s="29">
        <f aca="true" t="shared" si="8" ref="J17:K80">IF(E17="","",-((E17/E5)-1)*100)</f>
        <v>-6.470588235294117</v>
      </c>
      <c r="K17" s="30">
        <f t="shared" si="8"/>
        <v>14.372716199756397</v>
      </c>
      <c r="L17" s="31">
        <f aca="true" t="shared" si="9" ref="L17:L80">COUNTIF(G17:K17,"&gt;0")</f>
        <v>4</v>
      </c>
      <c r="M17" s="31">
        <f aca="true" t="shared" si="10" ref="M17:M80">COUNTIF(G17:K17,"&lt;0")</f>
        <v>1</v>
      </c>
      <c r="N17" s="31">
        <f aca="true" t="shared" si="11" ref="N17:N80">COUNTIF(G17:K17,"=0")</f>
        <v>0</v>
      </c>
      <c r="O17" s="32">
        <f aca="true" t="shared" si="12" ref="O17:O80">SUM(L17:N17)</f>
        <v>5</v>
      </c>
      <c r="P17" s="33">
        <f aca="true" t="shared" si="13" ref="P17:P80">(L17/O17)-(M17/O17)</f>
        <v>0.6000000000000001</v>
      </c>
      <c r="Q17" s="29">
        <f t="shared" si="0"/>
        <v>2.751726694769796</v>
      </c>
      <c r="R17" s="29">
        <f t="shared" si="0"/>
        <v>2.724694275319539</v>
      </c>
      <c r="S17" s="29">
        <f t="shared" si="0"/>
        <v>41.24797406807132</v>
      </c>
      <c r="T17" s="29">
        <f t="shared" si="1"/>
        <v>4.73684210526315</v>
      </c>
      <c r="U17" s="29">
        <f t="shared" si="1"/>
        <v>4.742547425474253</v>
      </c>
      <c r="V17" s="34">
        <f t="shared" si="2"/>
        <v>5</v>
      </c>
      <c r="W17" s="31">
        <f t="shared" si="3"/>
        <v>0</v>
      </c>
      <c r="X17" s="31">
        <f t="shared" si="4"/>
        <v>0</v>
      </c>
      <c r="Y17" s="32">
        <f t="shared" si="5"/>
        <v>5</v>
      </c>
      <c r="Z17" s="33">
        <f t="shared" si="6"/>
        <v>1</v>
      </c>
    </row>
    <row r="18" spans="1:26" ht="11.25">
      <c r="A18" s="27">
        <v>36923</v>
      </c>
      <c r="B18" s="35">
        <f>B17</f>
        <v>149662</v>
      </c>
      <c r="C18" s="35">
        <v>79966.03825862249</v>
      </c>
      <c r="D18" s="16">
        <v>223.6</v>
      </c>
      <c r="E18" s="17">
        <v>8.5</v>
      </c>
      <c r="F18" s="18">
        <v>7.05</v>
      </c>
      <c r="G18" s="29">
        <f t="shared" si="7"/>
        <v>6.835800865182806</v>
      </c>
      <c r="H18" s="29">
        <f t="shared" si="7"/>
        <v>6.50918491143635</v>
      </c>
      <c r="I18" s="29">
        <f t="shared" si="7"/>
        <v>8.649173955296385</v>
      </c>
      <c r="J18" s="29">
        <f t="shared" si="8"/>
        <v>2.6345933562428425</v>
      </c>
      <c r="K18" s="30">
        <f t="shared" si="8"/>
        <v>15.264423076923084</v>
      </c>
      <c r="L18" s="31">
        <f t="shared" si="9"/>
        <v>5</v>
      </c>
      <c r="M18" s="31">
        <f t="shared" si="10"/>
        <v>0</v>
      </c>
      <c r="N18" s="31">
        <f t="shared" si="11"/>
        <v>0</v>
      </c>
      <c r="O18" s="32">
        <f t="shared" si="12"/>
        <v>5</v>
      </c>
      <c r="P18" s="33">
        <f t="shared" si="13"/>
        <v>1</v>
      </c>
      <c r="Q18" s="29">
        <f t="shared" si="0"/>
        <v>0</v>
      </c>
      <c r="R18" s="29">
        <f t="shared" si="0"/>
        <v>0</v>
      </c>
      <c r="S18" s="29">
        <f t="shared" si="0"/>
        <v>-35.857716580608155</v>
      </c>
      <c r="T18" s="29">
        <f t="shared" si="1"/>
        <v>6.077348066298349</v>
      </c>
      <c r="U18" s="29">
        <f t="shared" si="1"/>
        <v>-0.2844950213371167</v>
      </c>
      <c r="V18" s="34">
        <f t="shared" si="2"/>
        <v>1</v>
      </c>
      <c r="W18" s="31">
        <f t="shared" si="3"/>
        <v>2</v>
      </c>
      <c r="X18" s="31">
        <f t="shared" si="4"/>
        <v>2</v>
      </c>
      <c r="Y18" s="32">
        <f t="shared" si="5"/>
        <v>5</v>
      </c>
      <c r="Z18" s="33">
        <f t="shared" si="6"/>
        <v>-0.2</v>
      </c>
    </row>
    <row r="19" spans="1:26" ht="11.25">
      <c r="A19" s="27">
        <v>36951</v>
      </c>
      <c r="B19" s="35">
        <f>B17</f>
        <v>149662</v>
      </c>
      <c r="C19" s="35">
        <v>79966.03825862249</v>
      </c>
      <c r="D19" s="16">
        <v>220.3</v>
      </c>
      <c r="E19" s="17">
        <v>8.32</v>
      </c>
      <c r="F19" s="18">
        <v>6.95</v>
      </c>
      <c r="G19" s="29">
        <f t="shared" si="7"/>
        <v>6.835800865182806</v>
      </c>
      <c r="H19" s="29">
        <f t="shared" si="7"/>
        <v>6.50918491143635</v>
      </c>
      <c r="I19" s="29">
        <f t="shared" si="7"/>
        <v>3.866100895803881</v>
      </c>
      <c r="J19" s="29">
        <f t="shared" si="8"/>
        <v>5.775764439411091</v>
      </c>
      <c r="K19" s="30">
        <f t="shared" si="8"/>
        <v>15.65533980582524</v>
      </c>
      <c r="L19" s="31">
        <f t="shared" si="9"/>
        <v>5</v>
      </c>
      <c r="M19" s="31">
        <f t="shared" si="10"/>
        <v>0</v>
      </c>
      <c r="N19" s="31">
        <f t="shared" si="11"/>
        <v>0</v>
      </c>
      <c r="O19" s="32">
        <f t="shared" si="12"/>
        <v>5</v>
      </c>
      <c r="P19" s="33">
        <f t="shared" si="13"/>
        <v>1</v>
      </c>
      <c r="Q19" s="29">
        <f t="shared" si="0"/>
        <v>0</v>
      </c>
      <c r="R19" s="29">
        <f t="shared" si="0"/>
        <v>0</v>
      </c>
      <c r="S19" s="29">
        <f t="shared" si="0"/>
        <v>-1.475849731663681</v>
      </c>
      <c r="T19" s="29">
        <f t="shared" si="1"/>
        <v>2.117647058823524</v>
      </c>
      <c r="U19" s="29">
        <f t="shared" si="1"/>
        <v>1.4184397163120477</v>
      </c>
      <c r="V19" s="34">
        <f t="shared" si="2"/>
        <v>2</v>
      </c>
      <c r="W19" s="31">
        <f t="shared" si="3"/>
        <v>1</v>
      </c>
      <c r="X19" s="31">
        <f t="shared" si="4"/>
        <v>2</v>
      </c>
      <c r="Y19" s="32">
        <f t="shared" si="5"/>
        <v>5</v>
      </c>
      <c r="Z19" s="33">
        <f t="shared" si="6"/>
        <v>0.2</v>
      </c>
    </row>
    <row r="20" spans="1:26" ht="11.25">
      <c r="A20" s="27">
        <v>36982</v>
      </c>
      <c r="B20" s="28">
        <v>150047</v>
      </c>
      <c r="C20" s="28">
        <v>78749.26900695669</v>
      </c>
      <c r="D20" s="16">
        <v>284.9</v>
      </c>
      <c r="E20" s="17">
        <v>7.8</v>
      </c>
      <c r="F20" s="18">
        <v>7.08</v>
      </c>
      <c r="G20" s="29">
        <f t="shared" si="7"/>
        <v>5.669878024733088</v>
      </c>
      <c r="H20" s="29">
        <f t="shared" si="7"/>
        <v>4.3804774016174</v>
      </c>
      <c r="I20" s="29">
        <f t="shared" si="7"/>
        <v>-6.864988558352403</v>
      </c>
      <c r="J20" s="29">
        <f t="shared" si="8"/>
        <v>13.33333333333333</v>
      </c>
      <c r="K20" s="30">
        <f t="shared" si="8"/>
        <v>13.128834355828223</v>
      </c>
      <c r="L20" s="31">
        <f t="shared" si="9"/>
        <v>4</v>
      </c>
      <c r="M20" s="31">
        <f t="shared" si="10"/>
        <v>1</v>
      </c>
      <c r="N20" s="31">
        <f t="shared" si="11"/>
        <v>0</v>
      </c>
      <c r="O20" s="32">
        <f t="shared" si="12"/>
        <v>5</v>
      </c>
      <c r="P20" s="33">
        <f t="shared" si="13"/>
        <v>0.6000000000000001</v>
      </c>
      <c r="Q20" s="29">
        <f t="shared" si="0"/>
        <v>0.2572463283933235</v>
      </c>
      <c r="R20" s="29">
        <f t="shared" si="0"/>
        <v>-1.5216075200956913</v>
      </c>
      <c r="S20" s="29">
        <f t="shared" si="0"/>
        <v>29.32364956876985</v>
      </c>
      <c r="T20" s="29">
        <f t="shared" si="1"/>
        <v>6.25</v>
      </c>
      <c r="U20" s="29">
        <f t="shared" si="1"/>
        <v>-1.8705035971223083</v>
      </c>
      <c r="V20" s="34">
        <f t="shared" si="2"/>
        <v>3</v>
      </c>
      <c r="W20" s="31">
        <f t="shared" si="3"/>
        <v>2</v>
      </c>
      <c r="X20" s="31">
        <f t="shared" si="4"/>
        <v>0</v>
      </c>
      <c r="Y20" s="32">
        <f t="shared" si="5"/>
        <v>5</v>
      </c>
      <c r="Z20" s="33">
        <f t="shared" si="6"/>
        <v>0.19999999999999996</v>
      </c>
    </row>
    <row r="21" spans="1:26" ht="11.25">
      <c r="A21" s="27">
        <v>37012</v>
      </c>
      <c r="B21" s="35">
        <f>B20</f>
        <v>150047</v>
      </c>
      <c r="C21" s="35">
        <v>78749.26900695669</v>
      </c>
      <c r="D21" s="16">
        <v>250</v>
      </c>
      <c r="E21" s="17">
        <v>7.24</v>
      </c>
      <c r="F21" s="18">
        <v>7.15</v>
      </c>
      <c r="G21" s="29">
        <f t="shared" si="7"/>
        <v>5.669878024733088</v>
      </c>
      <c r="H21" s="29">
        <f t="shared" si="7"/>
        <v>4.3804774016174</v>
      </c>
      <c r="I21" s="29">
        <f t="shared" si="7"/>
        <v>5.485232067510548</v>
      </c>
      <c r="J21" s="29">
        <f t="shared" si="8"/>
        <v>21.645021645021643</v>
      </c>
      <c r="K21" s="30">
        <f t="shared" si="8"/>
        <v>16.079812206572765</v>
      </c>
      <c r="L21" s="31">
        <f t="shared" si="9"/>
        <v>5</v>
      </c>
      <c r="M21" s="31">
        <f t="shared" si="10"/>
        <v>0</v>
      </c>
      <c r="N21" s="31">
        <f t="shared" si="11"/>
        <v>0</v>
      </c>
      <c r="O21" s="32">
        <f t="shared" si="12"/>
        <v>5</v>
      </c>
      <c r="P21" s="33">
        <f t="shared" si="13"/>
        <v>1</v>
      </c>
      <c r="Q21" s="29">
        <f t="shared" si="0"/>
        <v>0</v>
      </c>
      <c r="R21" s="29">
        <f t="shared" si="0"/>
        <v>0</v>
      </c>
      <c r="S21" s="29">
        <f t="shared" si="0"/>
        <v>-12.249912249912242</v>
      </c>
      <c r="T21" s="29">
        <f t="shared" si="1"/>
        <v>7.179487179487176</v>
      </c>
      <c r="U21" s="29">
        <f t="shared" si="1"/>
        <v>-0.9887005649717562</v>
      </c>
      <c r="V21" s="34">
        <f t="shared" si="2"/>
        <v>1</v>
      </c>
      <c r="W21" s="31">
        <f t="shared" si="3"/>
        <v>2</v>
      </c>
      <c r="X21" s="31">
        <f t="shared" si="4"/>
        <v>2</v>
      </c>
      <c r="Y21" s="32">
        <f t="shared" si="5"/>
        <v>5</v>
      </c>
      <c r="Z21" s="33">
        <f t="shared" si="6"/>
        <v>-0.2</v>
      </c>
    </row>
    <row r="22" spans="1:26" ht="11.25">
      <c r="A22" s="27">
        <v>37043</v>
      </c>
      <c r="B22" s="35">
        <f>B20</f>
        <v>150047</v>
      </c>
      <c r="C22" s="35">
        <v>78749.26900695669</v>
      </c>
      <c r="D22" s="16">
        <v>247.6</v>
      </c>
      <c r="E22" s="17">
        <v>6.98</v>
      </c>
      <c r="F22" s="18">
        <v>7.16</v>
      </c>
      <c r="G22" s="29">
        <f t="shared" si="7"/>
        <v>5.669878024733088</v>
      </c>
      <c r="H22" s="29">
        <f t="shared" si="7"/>
        <v>4.3804774016174</v>
      </c>
      <c r="I22" s="29">
        <f t="shared" si="7"/>
        <v>-0.8807045636509248</v>
      </c>
      <c r="J22" s="29">
        <f t="shared" si="8"/>
        <v>26.526315789473674</v>
      </c>
      <c r="K22" s="30">
        <f t="shared" si="8"/>
        <v>13.630880579010851</v>
      </c>
      <c r="L22" s="31">
        <f t="shared" si="9"/>
        <v>4</v>
      </c>
      <c r="M22" s="31">
        <f t="shared" si="10"/>
        <v>1</v>
      </c>
      <c r="N22" s="31">
        <f t="shared" si="11"/>
        <v>0</v>
      </c>
      <c r="O22" s="32">
        <f t="shared" si="12"/>
        <v>5</v>
      </c>
      <c r="P22" s="33">
        <f t="shared" si="13"/>
        <v>0.6000000000000001</v>
      </c>
      <c r="Q22" s="29">
        <f t="shared" si="0"/>
        <v>0</v>
      </c>
      <c r="R22" s="29">
        <f t="shared" si="0"/>
        <v>0</v>
      </c>
      <c r="S22" s="29">
        <f t="shared" si="0"/>
        <v>-0.9600000000000053</v>
      </c>
      <c r="T22" s="29">
        <f t="shared" si="1"/>
        <v>3.5911602209944715</v>
      </c>
      <c r="U22" s="29">
        <f t="shared" si="1"/>
        <v>-0.13986013986013734</v>
      </c>
      <c r="V22" s="34">
        <f t="shared" si="2"/>
        <v>1</v>
      </c>
      <c r="W22" s="31">
        <f t="shared" si="3"/>
        <v>2</v>
      </c>
      <c r="X22" s="31">
        <f t="shared" si="4"/>
        <v>2</v>
      </c>
      <c r="Y22" s="32">
        <f t="shared" si="5"/>
        <v>5</v>
      </c>
      <c r="Z22" s="33">
        <f t="shared" si="6"/>
        <v>-0.2</v>
      </c>
    </row>
    <row r="23" spans="1:26" ht="11.25">
      <c r="A23" s="27">
        <v>37073</v>
      </c>
      <c r="B23" s="28">
        <v>148546</v>
      </c>
      <c r="C23" s="28">
        <v>77405.79558369282</v>
      </c>
      <c r="D23" s="16">
        <v>318.39</v>
      </c>
      <c r="E23" s="17">
        <v>6.75</v>
      </c>
      <c r="F23" s="18">
        <v>7.13</v>
      </c>
      <c r="G23" s="29">
        <f t="shared" si="7"/>
        <v>2.9089624308090922</v>
      </c>
      <c r="H23" s="29">
        <f t="shared" si="7"/>
        <v>0.7769865298243861</v>
      </c>
      <c r="I23" s="29">
        <f t="shared" si="7"/>
        <v>-3.280780096600755</v>
      </c>
      <c r="J23" s="29">
        <f t="shared" si="8"/>
        <v>28.947368421052634</v>
      </c>
      <c r="K23" s="30">
        <f t="shared" si="8"/>
        <v>12.51533742331289</v>
      </c>
      <c r="L23" s="31">
        <f t="shared" si="9"/>
        <v>4</v>
      </c>
      <c r="M23" s="31">
        <f t="shared" si="10"/>
        <v>1</v>
      </c>
      <c r="N23" s="31">
        <f t="shared" si="11"/>
        <v>0</v>
      </c>
      <c r="O23" s="32">
        <f t="shared" si="12"/>
        <v>5</v>
      </c>
      <c r="P23" s="33">
        <f t="shared" si="13"/>
        <v>0.6000000000000001</v>
      </c>
      <c r="Q23" s="29">
        <f t="shared" si="0"/>
        <v>-1.0003532226569023</v>
      </c>
      <c r="R23" s="29">
        <f t="shared" si="0"/>
        <v>-1.7060138337858022</v>
      </c>
      <c r="S23" s="29">
        <f t="shared" si="0"/>
        <v>28.590468497576737</v>
      </c>
      <c r="T23" s="29">
        <f t="shared" si="1"/>
        <v>3.2951289398280847</v>
      </c>
      <c r="U23" s="29">
        <f t="shared" si="1"/>
        <v>0.41899441340782495</v>
      </c>
      <c r="V23" s="34">
        <f t="shared" si="2"/>
        <v>3</v>
      </c>
      <c r="W23" s="31">
        <f t="shared" si="3"/>
        <v>2</v>
      </c>
      <c r="X23" s="31">
        <f t="shared" si="4"/>
        <v>0</v>
      </c>
      <c r="Y23" s="32">
        <f t="shared" si="5"/>
        <v>5</v>
      </c>
      <c r="Z23" s="33">
        <f t="shared" si="6"/>
        <v>0.19999999999999996</v>
      </c>
    </row>
    <row r="24" spans="1:26" ht="11.25">
      <c r="A24" s="27">
        <v>37104</v>
      </c>
      <c r="B24" s="35">
        <f>B23</f>
        <v>148546</v>
      </c>
      <c r="C24" s="35">
        <v>77405.79558369282</v>
      </c>
      <c r="D24" s="16">
        <v>247.3</v>
      </c>
      <c r="E24" s="17">
        <v>6.67</v>
      </c>
      <c r="F24" s="18">
        <v>6.95</v>
      </c>
      <c r="G24" s="29">
        <f t="shared" si="7"/>
        <v>2.9089624308090922</v>
      </c>
      <c r="H24" s="29">
        <f t="shared" si="7"/>
        <v>0.7769865298243861</v>
      </c>
      <c r="I24" s="29">
        <f t="shared" si="7"/>
        <v>2.784704904405655</v>
      </c>
      <c r="J24" s="29">
        <f t="shared" si="8"/>
        <v>29.78947368421053</v>
      </c>
      <c r="K24" s="30">
        <f t="shared" si="8"/>
        <v>13.449564134495628</v>
      </c>
      <c r="L24" s="31">
        <f t="shared" si="9"/>
        <v>5</v>
      </c>
      <c r="M24" s="31">
        <f t="shared" si="10"/>
        <v>0</v>
      </c>
      <c r="N24" s="31">
        <f t="shared" si="11"/>
        <v>0</v>
      </c>
      <c r="O24" s="32">
        <f t="shared" si="12"/>
        <v>5</v>
      </c>
      <c r="P24" s="33">
        <f t="shared" si="13"/>
        <v>1</v>
      </c>
      <c r="Q24" s="29">
        <f t="shared" si="0"/>
        <v>0</v>
      </c>
      <c r="R24" s="29">
        <f t="shared" si="0"/>
        <v>0</v>
      </c>
      <c r="S24" s="29">
        <f t="shared" si="0"/>
        <v>-22.327962561638238</v>
      </c>
      <c r="T24" s="29">
        <f t="shared" si="1"/>
        <v>1.1851851851851891</v>
      </c>
      <c r="U24" s="29">
        <f t="shared" si="1"/>
        <v>2.524544179523136</v>
      </c>
      <c r="V24" s="34">
        <f t="shared" si="2"/>
        <v>2</v>
      </c>
      <c r="W24" s="31">
        <f t="shared" si="3"/>
        <v>1</v>
      </c>
      <c r="X24" s="31">
        <f t="shared" si="4"/>
        <v>2</v>
      </c>
      <c r="Y24" s="32">
        <f t="shared" si="5"/>
        <v>5</v>
      </c>
      <c r="Z24" s="33">
        <f t="shared" si="6"/>
        <v>0.2</v>
      </c>
    </row>
    <row r="25" spans="1:26" ht="11.25">
      <c r="A25" s="27">
        <v>37135</v>
      </c>
      <c r="B25" s="35">
        <f>B23</f>
        <v>148546</v>
      </c>
      <c r="C25" s="35">
        <v>77405.79558369282</v>
      </c>
      <c r="D25" s="16">
        <v>231.4</v>
      </c>
      <c r="E25" s="17">
        <v>6.28</v>
      </c>
      <c r="F25" s="18">
        <v>6.82</v>
      </c>
      <c r="G25" s="29">
        <f t="shared" si="7"/>
        <v>2.9089624308090922</v>
      </c>
      <c r="H25" s="29">
        <f t="shared" si="7"/>
        <v>0.7769865298243861</v>
      </c>
      <c r="I25" s="29">
        <f t="shared" si="7"/>
        <v>-6.768734891216754</v>
      </c>
      <c r="J25" s="29">
        <f t="shared" si="8"/>
        <v>33.89473684210525</v>
      </c>
      <c r="K25" s="30">
        <f t="shared" si="8"/>
        <v>13.780025284450058</v>
      </c>
      <c r="L25" s="31">
        <f t="shared" si="9"/>
        <v>4</v>
      </c>
      <c r="M25" s="31">
        <f t="shared" si="10"/>
        <v>1</v>
      </c>
      <c r="N25" s="31">
        <f t="shared" si="11"/>
        <v>0</v>
      </c>
      <c r="O25" s="32">
        <f t="shared" si="12"/>
        <v>5</v>
      </c>
      <c r="P25" s="33">
        <f t="shared" si="13"/>
        <v>0.6000000000000001</v>
      </c>
      <c r="Q25" s="29">
        <f t="shared" si="0"/>
        <v>0</v>
      </c>
      <c r="R25" s="29">
        <f t="shared" si="0"/>
        <v>0</v>
      </c>
      <c r="S25" s="29">
        <f t="shared" si="0"/>
        <v>-6.429437929640114</v>
      </c>
      <c r="T25" s="29">
        <f t="shared" si="1"/>
        <v>5.847076461769108</v>
      </c>
      <c r="U25" s="29">
        <f t="shared" si="1"/>
        <v>1.8705035971222972</v>
      </c>
      <c r="V25" s="34">
        <f t="shared" si="2"/>
        <v>2</v>
      </c>
      <c r="W25" s="31">
        <f t="shared" si="3"/>
        <v>1</v>
      </c>
      <c r="X25" s="31">
        <f t="shared" si="4"/>
        <v>2</v>
      </c>
      <c r="Y25" s="32">
        <f t="shared" si="5"/>
        <v>5</v>
      </c>
      <c r="Z25" s="33">
        <f t="shared" si="6"/>
        <v>0.2</v>
      </c>
    </row>
    <row r="26" spans="1:26" ht="11.25">
      <c r="A26" s="27">
        <v>37165</v>
      </c>
      <c r="B26" s="28">
        <v>149892</v>
      </c>
      <c r="C26" s="28">
        <v>77361.83581304653</v>
      </c>
      <c r="D26" s="16">
        <v>278.8</v>
      </c>
      <c r="E26" s="17">
        <v>5.53</v>
      </c>
      <c r="F26" s="18">
        <v>6.62</v>
      </c>
      <c r="G26" s="29">
        <f t="shared" si="7"/>
        <v>2.909635162783042</v>
      </c>
      <c r="H26" s="29">
        <f t="shared" si="7"/>
        <v>-0.6206746572721022</v>
      </c>
      <c r="I26" s="29">
        <f t="shared" si="7"/>
        <v>-8.85910428244523</v>
      </c>
      <c r="J26" s="29">
        <f t="shared" si="8"/>
        <v>41.78947368421052</v>
      </c>
      <c r="K26" s="30">
        <f t="shared" si="8"/>
        <v>15.12820512820513</v>
      </c>
      <c r="L26" s="31">
        <f t="shared" si="9"/>
        <v>3</v>
      </c>
      <c r="M26" s="31">
        <f t="shared" si="10"/>
        <v>2</v>
      </c>
      <c r="N26" s="31">
        <f t="shared" si="11"/>
        <v>0</v>
      </c>
      <c r="O26" s="32">
        <f t="shared" si="12"/>
        <v>5</v>
      </c>
      <c r="P26" s="33">
        <f t="shared" si="13"/>
        <v>0.19999999999999996</v>
      </c>
      <c r="Q26" s="29">
        <f t="shared" si="0"/>
        <v>0.9061166238067742</v>
      </c>
      <c r="R26" s="29">
        <f t="shared" si="0"/>
        <v>-0.056791316870774544</v>
      </c>
      <c r="S26" s="29">
        <f t="shared" si="0"/>
        <v>20.484010371650818</v>
      </c>
      <c r="T26" s="29">
        <f t="shared" si="1"/>
        <v>11.942675159235671</v>
      </c>
      <c r="U26" s="29">
        <f t="shared" si="1"/>
        <v>2.9325513196480912</v>
      </c>
      <c r="V26" s="34">
        <f t="shared" si="2"/>
        <v>4</v>
      </c>
      <c r="W26" s="31">
        <f t="shared" si="3"/>
        <v>1</v>
      </c>
      <c r="X26" s="31">
        <f t="shared" si="4"/>
        <v>0</v>
      </c>
      <c r="Y26" s="32">
        <f t="shared" si="5"/>
        <v>5</v>
      </c>
      <c r="Z26" s="33">
        <f t="shared" si="6"/>
        <v>0.6000000000000001</v>
      </c>
    </row>
    <row r="27" spans="1:26" ht="11.25">
      <c r="A27" s="27">
        <v>37196</v>
      </c>
      <c r="B27" s="35">
        <f>B26</f>
        <v>149892</v>
      </c>
      <c r="C27" s="35">
        <v>77361.83581304653</v>
      </c>
      <c r="D27" s="16">
        <v>244.4</v>
      </c>
      <c r="E27" s="17">
        <v>5.1</v>
      </c>
      <c r="F27" s="18">
        <v>6.66</v>
      </c>
      <c r="G27" s="29">
        <f t="shared" si="7"/>
        <v>2.909635162783042</v>
      </c>
      <c r="H27" s="29">
        <f t="shared" si="7"/>
        <v>-0.6206746572721022</v>
      </c>
      <c r="I27" s="29">
        <f t="shared" si="7"/>
        <v>-1.9655034095467316</v>
      </c>
      <c r="J27" s="29">
        <f t="shared" si="8"/>
        <v>46.31578947368421</v>
      </c>
      <c r="K27" s="30">
        <f t="shared" si="8"/>
        <v>14.064516129032256</v>
      </c>
      <c r="L27" s="31">
        <f t="shared" si="9"/>
        <v>3</v>
      </c>
      <c r="M27" s="31">
        <f t="shared" si="10"/>
        <v>2</v>
      </c>
      <c r="N27" s="31">
        <f t="shared" si="11"/>
        <v>0</v>
      </c>
      <c r="O27" s="32">
        <f t="shared" si="12"/>
        <v>5</v>
      </c>
      <c r="P27" s="33">
        <f t="shared" si="13"/>
        <v>0.19999999999999996</v>
      </c>
      <c r="Q27" s="29">
        <f t="shared" si="0"/>
        <v>0</v>
      </c>
      <c r="R27" s="29">
        <f t="shared" si="0"/>
        <v>0</v>
      </c>
      <c r="S27" s="29">
        <f t="shared" si="0"/>
        <v>-12.338593974175039</v>
      </c>
      <c r="T27" s="29">
        <f t="shared" si="1"/>
        <v>7.775768535262218</v>
      </c>
      <c r="U27" s="29">
        <f t="shared" si="1"/>
        <v>-0.6042296072507503</v>
      </c>
      <c r="V27" s="34">
        <f t="shared" si="2"/>
        <v>1</v>
      </c>
      <c r="W27" s="31">
        <f t="shared" si="3"/>
        <v>2</v>
      </c>
      <c r="X27" s="31">
        <f t="shared" si="4"/>
        <v>2</v>
      </c>
      <c r="Y27" s="32">
        <f t="shared" si="5"/>
        <v>5</v>
      </c>
      <c r="Z27" s="33">
        <f t="shared" si="6"/>
        <v>-0.2</v>
      </c>
    </row>
    <row r="28" spans="1:26" ht="11.25">
      <c r="A28" s="27">
        <v>37226</v>
      </c>
      <c r="B28" s="35">
        <f>B26</f>
        <v>149892</v>
      </c>
      <c r="C28" s="35">
        <v>77361.83581304653</v>
      </c>
      <c r="D28" s="16">
        <v>244.7</v>
      </c>
      <c r="E28" s="17">
        <v>4.84</v>
      </c>
      <c r="F28" s="18">
        <v>7.07</v>
      </c>
      <c r="G28" s="29">
        <f t="shared" si="7"/>
        <v>2.909635162783042</v>
      </c>
      <c r="H28" s="29">
        <f t="shared" si="7"/>
        <v>-0.6206746572721022</v>
      </c>
      <c r="I28" s="29">
        <f t="shared" si="7"/>
        <v>-0.8508914100486265</v>
      </c>
      <c r="J28" s="29">
        <f t="shared" si="8"/>
        <v>49.05263157894737</v>
      </c>
      <c r="K28" s="30">
        <f t="shared" si="8"/>
        <v>4.200542005420049</v>
      </c>
      <c r="L28" s="31">
        <f t="shared" si="9"/>
        <v>3</v>
      </c>
      <c r="M28" s="31">
        <f t="shared" si="10"/>
        <v>2</v>
      </c>
      <c r="N28" s="31">
        <f t="shared" si="11"/>
        <v>0</v>
      </c>
      <c r="O28" s="32">
        <f t="shared" si="12"/>
        <v>5</v>
      </c>
      <c r="P28" s="33">
        <f t="shared" si="13"/>
        <v>0.19999999999999996</v>
      </c>
      <c r="Q28" s="29">
        <f t="shared" si="0"/>
        <v>0</v>
      </c>
      <c r="R28" s="29">
        <f t="shared" si="0"/>
        <v>0</v>
      </c>
      <c r="S28" s="29">
        <f t="shared" si="0"/>
        <v>0.12274959083469206</v>
      </c>
      <c r="T28" s="29">
        <f t="shared" si="1"/>
        <v>5.098039215686267</v>
      </c>
      <c r="U28" s="29">
        <f t="shared" si="1"/>
        <v>-6.156156156156167</v>
      </c>
      <c r="V28" s="34">
        <f t="shared" si="2"/>
        <v>2</v>
      </c>
      <c r="W28" s="31">
        <f t="shared" si="3"/>
        <v>1</v>
      </c>
      <c r="X28" s="31">
        <f t="shared" si="4"/>
        <v>2</v>
      </c>
      <c r="Y28" s="32">
        <f t="shared" si="5"/>
        <v>5</v>
      </c>
      <c r="Z28" s="33">
        <f t="shared" si="6"/>
        <v>0.2</v>
      </c>
    </row>
    <row r="29" spans="1:26" ht="11.25">
      <c r="A29" s="27">
        <v>37257</v>
      </c>
      <c r="B29" s="28">
        <v>148294</v>
      </c>
      <c r="C29" s="28">
        <v>77196.51364883815</v>
      </c>
      <c r="D29" s="16">
        <v>346</v>
      </c>
      <c r="E29" s="17">
        <v>4.75</v>
      </c>
      <c r="F29" s="18">
        <v>7</v>
      </c>
      <c r="G29" s="29">
        <f t="shared" si="7"/>
        <v>-0.9140596811481827</v>
      </c>
      <c r="H29" s="29">
        <f t="shared" si="7"/>
        <v>-3.4633760407477787</v>
      </c>
      <c r="I29" s="29">
        <f t="shared" si="7"/>
        <v>-0.7458405048766603</v>
      </c>
      <c r="J29" s="29">
        <f t="shared" si="8"/>
        <v>47.51381215469613</v>
      </c>
      <c r="K29" s="30">
        <f t="shared" si="8"/>
        <v>0.42674253200569723</v>
      </c>
      <c r="L29" s="31">
        <f t="shared" si="9"/>
        <v>2</v>
      </c>
      <c r="M29" s="31">
        <f t="shared" si="10"/>
        <v>3</v>
      </c>
      <c r="N29" s="31">
        <f t="shared" si="11"/>
        <v>0</v>
      </c>
      <c r="O29" s="32">
        <f t="shared" si="12"/>
        <v>5</v>
      </c>
      <c r="P29" s="33">
        <f t="shared" si="13"/>
        <v>-0.19999999999999996</v>
      </c>
      <c r="Q29" s="29">
        <f t="shared" si="0"/>
        <v>-1.0661009260000576</v>
      </c>
      <c r="R29" s="29">
        <f t="shared" si="0"/>
        <v>-0.2136998979805793</v>
      </c>
      <c r="S29" s="29">
        <f t="shared" si="0"/>
        <v>41.39762975071517</v>
      </c>
      <c r="T29" s="29">
        <f t="shared" si="1"/>
        <v>1.8595041322314043</v>
      </c>
      <c r="U29" s="29">
        <f t="shared" si="1"/>
        <v>0.990099009900991</v>
      </c>
      <c r="V29" s="34">
        <f t="shared" si="2"/>
        <v>3</v>
      </c>
      <c r="W29" s="31">
        <f t="shared" si="3"/>
        <v>2</v>
      </c>
      <c r="X29" s="31">
        <f t="shared" si="4"/>
        <v>0</v>
      </c>
      <c r="Y29" s="32">
        <f t="shared" si="5"/>
        <v>5</v>
      </c>
      <c r="Z29" s="33">
        <f t="shared" si="6"/>
        <v>0.19999999999999996</v>
      </c>
    </row>
    <row r="30" spans="1:26" ht="11.25">
      <c r="A30" s="27">
        <v>37288</v>
      </c>
      <c r="B30" s="35">
        <f>B29</f>
        <v>148294</v>
      </c>
      <c r="C30" s="35">
        <v>77196.51364883815</v>
      </c>
      <c r="D30" s="16">
        <v>209.4</v>
      </c>
      <c r="E30" s="17">
        <v>4.75</v>
      </c>
      <c r="F30" s="18">
        <v>6.89</v>
      </c>
      <c r="G30" s="29">
        <f t="shared" si="7"/>
        <v>-0.9140596811481827</v>
      </c>
      <c r="H30" s="29">
        <f t="shared" si="7"/>
        <v>-3.4633760407477787</v>
      </c>
      <c r="I30" s="29">
        <f t="shared" si="7"/>
        <v>-6.35062611806797</v>
      </c>
      <c r="J30" s="29">
        <f t="shared" si="8"/>
        <v>44.11764705882353</v>
      </c>
      <c r="K30" s="30">
        <f t="shared" si="8"/>
        <v>2.269503546099294</v>
      </c>
      <c r="L30" s="31">
        <f t="shared" si="9"/>
        <v>2</v>
      </c>
      <c r="M30" s="31">
        <f t="shared" si="10"/>
        <v>3</v>
      </c>
      <c r="N30" s="31">
        <f t="shared" si="11"/>
        <v>0</v>
      </c>
      <c r="O30" s="32">
        <f t="shared" si="12"/>
        <v>5</v>
      </c>
      <c r="P30" s="33">
        <f t="shared" si="13"/>
        <v>-0.19999999999999996</v>
      </c>
      <c r="Q30" s="29">
        <f t="shared" si="0"/>
        <v>0</v>
      </c>
      <c r="R30" s="29">
        <f t="shared" si="0"/>
        <v>0</v>
      </c>
      <c r="S30" s="29">
        <f t="shared" si="0"/>
        <v>-39.47976878612717</v>
      </c>
      <c r="T30" s="29">
        <f t="shared" si="1"/>
        <v>0</v>
      </c>
      <c r="U30" s="29">
        <f t="shared" si="1"/>
        <v>1.5714285714285792</v>
      </c>
      <c r="V30" s="34">
        <f t="shared" si="2"/>
        <v>1</v>
      </c>
      <c r="W30" s="31">
        <f t="shared" si="3"/>
        <v>1</v>
      </c>
      <c r="X30" s="31">
        <f t="shared" si="4"/>
        <v>3</v>
      </c>
      <c r="Y30" s="32">
        <f t="shared" si="5"/>
        <v>5</v>
      </c>
      <c r="Z30" s="33">
        <f t="shared" si="6"/>
        <v>0</v>
      </c>
    </row>
    <row r="31" spans="1:26" ht="11.25">
      <c r="A31" s="27">
        <v>37316</v>
      </c>
      <c r="B31" s="35">
        <f>B30</f>
        <v>148294</v>
      </c>
      <c r="C31" s="35">
        <v>77196.51364883815</v>
      </c>
      <c r="D31" s="16">
        <v>209.2</v>
      </c>
      <c r="E31" s="17">
        <v>4.75</v>
      </c>
      <c r="F31" s="18">
        <v>7.01</v>
      </c>
      <c r="G31" s="29">
        <f t="shared" si="7"/>
        <v>-0.9140596811481827</v>
      </c>
      <c r="H31" s="29">
        <f t="shared" si="7"/>
        <v>-3.4633760407477787</v>
      </c>
      <c r="I31" s="29">
        <f t="shared" si="7"/>
        <v>-5.038583749432601</v>
      </c>
      <c r="J31" s="29">
        <f t="shared" si="8"/>
        <v>42.90865384615385</v>
      </c>
      <c r="K31" s="30">
        <f t="shared" si="8"/>
        <v>-0.8633093525179714</v>
      </c>
      <c r="L31" s="31">
        <f t="shared" si="9"/>
        <v>1</v>
      </c>
      <c r="M31" s="31">
        <f t="shared" si="10"/>
        <v>4</v>
      </c>
      <c r="N31" s="31">
        <f t="shared" si="11"/>
        <v>0</v>
      </c>
      <c r="O31" s="32">
        <f t="shared" si="12"/>
        <v>5</v>
      </c>
      <c r="P31" s="33">
        <f t="shared" si="13"/>
        <v>-0.6000000000000001</v>
      </c>
      <c r="Q31" s="29">
        <f t="shared" si="0"/>
        <v>0</v>
      </c>
      <c r="R31" s="29">
        <f t="shared" si="0"/>
        <v>0</v>
      </c>
      <c r="S31" s="29">
        <f t="shared" si="0"/>
        <v>-0.09551098376313627</v>
      </c>
      <c r="T31" s="29">
        <f t="shared" si="1"/>
        <v>0</v>
      </c>
      <c r="U31" s="29">
        <f t="shared" si="1"/>
        <v>-1.7416545718432541</v>
      </c>
      <c r="V31" s="34">
        <f t="shared" si="2"/>
        <v>0</v>
      </c>
      <c r="W31" s="31">
        <f t="shared" si="3"/>
        <v>2</v>
      </c>
      <c r="X31" s="31">
        <f t="shared" si="4"/>
        <v>3</v>
      </c>
      <c r="Y31" s="32">
        <f t="shared" si="5"/>
        <v>5</v>
      </c>
      <c r="Z31" s="33">
        <f t="shared" si="6"/>
        <v>-0.4</v>
      </c>
    </row>
    <row r="32" spans="1:26" ht="11.25">
      <c r="A32" s="27">
        <v>37347</v>
      </c>
      <c r="B32" s="28">
        <v>150083</v>
      </c>
      <c r="C32" s="28">
        <v>77440.78239056478</v>
      </c>
      <c r="D32" s="16">
        <v>270.8</v>
      </c>
      <c r="E32" s="17">
        <v>4.75</v>
      </c>
      <c r="F32" s="18">
        <v>6.99</v>
      </c>
      <c r="G32" s="29">
        <f t="shared" si="7"/>
        <v>0.023992482355539302</v>
      </c>
      <c r="H32" s="29">
        <f t="shared" si="7"/>
        <v>-1.661585730118098</v>
      </c>
      <c r="I32" s="29">
        <f t="shared" si="7"/>
        <v>-4.949104949104932</v>
      </c>
      <c r="J32" s="29">
        <f t="shared" si="8"/>
        <v>39.102564102564095</v>
      </c>
      <c r="K32" s="30">
        <f t="shared" si="8"/>
        <v>1.2711864406779627</v>
      </c>
      <c r="L32" s="31">
        <f t="shared" si="9"/>
        <v>3</v>
      </c>
      <c r="M32" s="31">
        <f t="shared" si="10"/>
        <v>2</v>
      </c>
      <c r="N32" s="31">
        <f t="shared" si="11"/>
        <v>0</v>
      </c>
      <c r="O32" s="32">
        <f t="shared" si="12"/>
        <v>5</v>
      </c>
      <c r="P32" s="33">
        <f t="shared" si="13"/>
        <v>0.19999999999999996</v>
      </c>
      <c r="Q32" s="29">
        <f t="shared" si="0"/>
        <v>1.206387311691648</v>
      </c>
      <c r="R32" s="29">
        <f t="shared" si="0"/>
        <v>0.31642457694112114</v>
      </c>
      <c r="S32" s="29">
        <f t="shared" si="0"/>
        <v>29.445506692160617</v>
      </c>
      <c r="T32" s="29">
        <f t="shared" si="1"/>
        <v>0</v>
      </c>
      <c r="U32" s="29">
        <f t="shared" si="1"/>
        <v>0.28530670470755526</v>
      </c>
      <c r="V32" s="34">
        <f t="shared" si="2"/>
        <v>4</v>
      </c>
      <c r="W32" s="31">
        <f t="shared" si="3"/>
        <v>0</v>
      </c>
      <c r="X32" s="31">
        <f t="shared" si="4"/>
        <v>1</v>
      </c>
      <c r="Y32" s="32">
        <f t="shared" si="5"/>
        <v>5</v>
      </c>
      <c r="Z32" s="33">
        <f t="shared" si="6"/>
        <v>0.8</v>
      </c>
    </row>
    <row r="33" spans="1:26" ht="11.25">
      <c r="A33" s="27">
        <v>37377</v>
      </c>
      <c r="B33" s="35">
        <f>B32</f>
        <v>150083</v>
      </c>
      <c r="C33" s="35">
        <v>77440.78239056478</v>
      </c>
      <c r="D33" s="16">
        <v>235.7</v>
      </c>
      <c r="E33" s="17">
        <v>4.75</v>
      </c>
      <c r="F33" s="18">
        <v>6.81</v>
      </c>
      <c r="G33" s="29">
        <f t="shared" si="7"/>
        <v>0.023992482355539302</v>
      </c>
      <c r="H33" s="29">
        <f t="shared" si="7"/>
        <v>-1.661585730118098</v>
      </c>
      <c r="I33" s="29">
        <f t="shared" si="7"/>
        <v>-5.720000000000002</v>
      </c>
      <c r="J33" s="29">
        <f t="shared" si="8"/>
        <v>34.392265193370164</v>
      </c>
      <c r="K33" s="30">
        <f t="shared" si="8"/>
        <v>4.755244755244769</v>
      </c>
      <c r="L33" s="31">
        <f t="shared" si="9"/>
        <v>3</v>
      </c>
      <c r="M33" s="31">
        <f t="shared" si="10"/>
        <v>2</v>
      </c>
      <c r="N33" s="31">
        <f t="shared" si="11"/>
        <v>0</v>
      </c>
      <c r="O33" s="32">
        <f t="shared" si="12"/>
        <v>5</v>
      </c>
      <c r="P33" s="33">
        <f t="shared" si="13"/>
        <v>0.19999999999999996</v>
      </c>
      <c r="Q33" s="29">
        <f t="shared" si="0"/>
        <v>0</v>
      </c>
      <c r="R33" s="29">
        <f t="shared" si="0"/>
        <v>0</v>
      </c>
      <c r="S33" s="29">
        <f t="shared" si="0"/>
        <v>-12.961595273264415</v>
      </c>
      <c r="T33" s="29">
        <f t="shared" si="1"/>
        <v>0</v>
      </c>
      <c r="U33" s="29">
        <f t="shared" si="1"/>
        <v>2.5751072961373467</v>
      </c>
      <c r="V33" s="34">
        <f t="shared" si="2"/>
        <v>1</v>
      </c>
      <c r="W33" s="31">
        <f t="shared" si="3"/>
        <v>1</v>
      </c>
      <c r="X33" s="31">
        <f t="shared" si="4"/>
        <v>3</v>
      </c>
      <c r="Y33" s="32">
        <f t="shared" si="5"/>
        <v>5</v>
      </c>
      <c r="Z33" s="33">
        <f t="shared" si="6"/>
        <v>0</v>
      </c>
    </row>
    <row r="34" spans="1:26" ht="11.25">
      <c r="A34" s="27">
        <v>37408</v>
      </c>
      <c r="B34" s="35">
        <f>B32</f>
        <v>150083</v>
      </c>
      <c r="C34" s="35">
        <v>77440.78239056478</v>
      </c>
      <c r="D34" s="16">
        <v>242.7</v>
      </c>
      <c r="E34" s="17">
        <v>4.75</v>
      </c>
      <c r="F34" s="18">
        <v>6.65</v>
      </c>
      <c r="G34" s="29">
        <f t="shared" si="7"/>
        <v>0.023992482355539302</v>
      </c>
      <c r="H34" s="29">
        <f t="shared" si="7"/>
        <v>-1.661585730118098</v>
      </c>
      <c r="I34" s="29">
        <f t="shared" si="7"/>
        <v>-1.9789983844911152</v>
      </c>
      <c r="J34" s="29">
        <f t="shared" si="8"/>
        <v>31.94842406876791</v>
      </c>
      <c r="K34" s="30">
        <f t="shared" si="8"/>
        <v>7.1229050279329575</v>
      </c>
      <c r="L34" s="31">
        <f t="shared" si="9"/>
        <v>3</v>
      </c>
      <c r="M34" s="31">
        <f t="shared" si="10"/>
        <v>2</v>
      </c>
      <c r="N34" s="31">
        <f t="shared" si="11"/>
        <v>0</v>
      </c>
      <c r="O34" s="32">
        <f t="shared" si="12"/>
        <v>5</v>
      </c>
      <c r="P34" s="33">
        <f t="shared" si="13"/>
        <v>0.19999999999999996</v>
      </c>
      <c r="Q34" s="29">
        <f t="shared" si="0"/>
        <v>0</v>
      </c>
      <c r="R34" s="29">
        <f t="shared" si="0"/>
        <v>0</v>
      </c>
      <c r="S34" s="29">
        <f t="shared" si="0"/>
        <v>2.9698769622401366</v>
      </c>
      <c r="T34" s="29">
        <f t="shared" si="1"/>
        <v>0</v>
      </c>
      <c r="U34" s="29">
        <f t="shared" si="1"/>
        <v>2.3494860499265635</v>
      </c>
      <c r="V34" s="34">
        <f t="shared" si="2"/>
        <v>2</v>
      </c>
      <c r="W34" s="31">
        <f t="shared" si="3"/>
        <v>0</v>
      </c>
      <c r="X34" s="31">
        <f t="shared" si="4"/>
        <v>3</v>
      </c>
      <c r="Y34" s="32">
        <f t="shared" si="5"/>
        <v>5</v>
      </c>
      <c r="Z34" s="33">
        <f t="shared" si="6"/>
        <v>0.4</v>
      </c>
    </row>
    <row r="35" spans="1:26" ht="11.25">
      <c r="A35" s="27">
        <v>37438</v>
      </c>
      <c r="B35" s="28">
        <v>149869</v>
      </c>
      <c r="C35" s="28">
        <v>77573.2397890354</v>
      </c>
      <c r="D35" s="16">
        <v>307.09999999999997</v>
      </c>
      <c r="E35" s="17">
        <v>4.75</v>
      </c>
      <c r="F35" s="18">
        <v>6.49</v>
      </c>
      <c r="G35" s="29">
        <f t="shared" si="7"/>
        <v>0.8906332045292453</v>
      </c>
      <c r="H35" s="29">
        <f t="shared" si="7"/>
        <v>0.21631998493127913</v>
      </c>
      <c r="I35" s="29">
        <f t="shared" si="7"/>
        <v>-3.545965639624371</v>
      </c>
      <c r="J35" s="29">
        <f t="shared" si="8"/>
        <v>29.629629629629626</v>
      </c>
      <c r="K35" s="30">
        <f t="shared" si="8"/>
        <v>8.976157082748948</v>
      </c>
      <c r="L35" s="31">
        <f t="shared" si="9"/>
        <v>4</v>
      </c>
      <c r="M35" s="31">
        <f t="shared" si="10"/>
        <v>1</v>
      </c>
      <c r="N35" s="31">
        <f t="shared" si="11"/>
        <v>0</v>
      </c>
      <c r="O35" s="32">
        <f t="shared" si="12"/>
        <v>5</v>
      </c>
      <c r="P35" s="33">
        <f t="shared" si="13"/>
        <v>0.6000000000000001</v>
      </c>
      <c r="Q35" s="29">
        <f t="shared" si="0"/>
        <v>-0.14258776810165408</v>
      </c>
      <c r="R35" s="29">
        <f t="shared" si="0"/>
        <v>0.1710434662224758</v>
      </c>
      <c r="S35" s="29">
        <f t="shared" si="0"/>
        <v>26.534816646065096</v>
      </c>
      <c r="T35" s="29">
        <f t="shared" si="1"/>
        <v>0</v>
      </c>
      <c r="U35" s="29">
        <f t="shared" si="1"/>
        <v>2.4060150375939893</v>
      </c>
      <c r="V35" s="34">
        <f t="shared" si="2"/>
        <v>3</v>
      </c>
      <c r="W35" s="31">
        <f t="shared" si="3"/>
        <v>1</v>
      </c>
      <c r="X35" s="31">
        <f t="shared" si="4"/>
        <v>1</v>
      </c>
      <c r="Y35" s="32">
        <f t="shared" si="5"/>
        <v>5</v>
      </c>
      <c r="Z35" s="33">
        <f t="shared" si="6"/>
        <v>0.39999999999999997</v>
      </c>
    </row>
    <row r="36" spans="1:26" ht="11.25">
      <c r="A36" s="27">
        <v>37469</v>
      </c>
      <c r="B36" s="35">
        <f>B35</f>
        <v>149869</v>
      </c>
      <c r="C36" s="35">
        <v>77573.2397890354</v>
      </c>
      <c r="D36" s="16">
        <v>238</v>
      </c>
      <c r="E36" s="17">
        <v>4.75</v>
      </c>
      <c r="F36" s="18">
        <v>6.29</v>
      </c>
      <c r="G36" s="29">
        <f t="shared" si="7"/>
        <v>0.8906332045292453</v>
      </c>
      <c r="H36" s="29">
        <f t="shared" si="7"/>
        <v>0.21631998493127913</v>
      </c>
      <c r="I36" s="29">
        <f t="shared" si="7"/>
        <v>-3.7606146380913863</v>
      </c>
      <c r="J36" s="29">
        <f t="shared" si="8"/>
        <v>28.7856071964018</v>
      </c>
      <c r="K36" s="30">
        <f t="shared" si="8"/>
        <v>9.49640287769784</v>
      </c>
      <c r="L36" s="31">
        <f t="shared" si="9"/>
        <v>4</v>
      </c>
      <c r="M36" s="31">
        <f t="shared" si="10"/>
        <v>1</v>
      </c>
      <c r="N36" s="31">
        <f t="shared" si="11"/>
        <v>0</v>
      </c>
      <c r="O36" s="32">
        <f t="shared" si="12"/>
        <v>5</v>
      </c>
      <c r="P36" s="33">
        <f t="shared" si="13"/>
        <v>0.6000000000000001</v>
      </c>
      <c r="Q36" s="29">
        <f t="shared" si="0"/>
        <v>0</v>
      </c>
      <c r="R36" s="29">
        <f t="shared" si="0"/>
        <v>0</v>
      </c>
      <c r="S36" s="29">
        <f t="shared" si="0"/>
        <v>-22.500814067079123</v>
      </c>
      <c r="T36" s="29">
        <f t="shared" si="1"/>
        <v>0</v>
      </c>
      <c r="U36" s="29">
        <f t="shared" si="1"/>
        <v>3.081664098613257</v>
      </c>
      <c r="V36" s="34">
        <f t="shared" si="2"/>
        <v>1</v>
      </c>
      <c r="W36" s="31">
        <f t="shared" si="3"/>
        <v>1</v>
      </c>
      <c r="X36" s="31">
        <f t="shared" si="4"/>
        <v>3</v>
      </c>
      <c r="Y36" s="32">
        <f t="shared" si="5"/>
        <v>5</v>
      </c>
      <c r="Z36" s="33">
        <f t="shared" si="6"/>
        <v>0</v>
      </c>
    </row>
    <row r="37" spans="1:26" ht="11.25">
      <c r="A37" s="27">
        <v>37500</v>
      </c>
      <c r="B37" s="35">
        <f>B35</f>
        <v>149869</v>
      </c>
      <c r="C37" s="35">
        <v>77573.2397890354</v>
      </c>
      <c r="D37" s="16">
        <v>242.2</v>
      </c>
      <c r="E37" s="17">
        <v>4.75</v>
      </c>
      <c r="F37" s="18">
        <v>6.09</v>
      </c>
      <c r="G37" s="29">
        <f t="shared" si="7"/>
        <v>0.8906332045292453</v>
      </c>
      <c r="H37" s="29">
        <f t="shared" si="7"/>
        <v>0.21631998493127913</v>
      </c>
      <c r="I37" s="29">
        <f t="shared" si="7"/>
        <v>4.667242869490051</v>
      </c>
      <c r="J37" s="29">
        <f t="shared" si="8"/>
        <v>24.363057324840764</v>
      </c>
      <c r="K37" s="30">
        <f t="shared" si="8"/>
        <v>10.703812316715544</v>
      </c>
      <c r="L37" s="31">
        <f t="shared" si="9"/>
        <v>5</v>
      </c>
      <c r="M37" s="31">
        <f t="shared" si="10"/>
        <v>0</v>
      </c>
      <c r="N37" s="31">
        <f t="shared" si="11"/>
        <v>0</v>
      </c>
      <c r="O37" s="32">
        <f t="shared" si="12"/>
        <v>5</v>
      </c>
      <c r="P37" s="33">
        <f t="shared" si="13"/>
        <v>1</v>
      </c>
      <c r="Q37" s="29">
        <f t="shared" si="0"/>
        <v>0</v>
      </c>
      <c r="R37" s="29">
        <f t="shared" si="0"/>
        <v>0</v>
      </c>
      <c r="S37" s="29">
        <f t="shared" si="0"/>
        <v>1.764705882352935</v>
      </c>
      <c r="T37" s="29">
        <f t="shared" si="1"/>
        <v>0</v>
      </c>
      <c r="U37" s="29">
        <f t="shared" si="1"/>
        <v>3.1796502384737746</v>
      </c>
      <c r="V37" s="34">
        <f t="shared" si="2"/>
        <v>2</v>
      </c>
      <c r="W37" s="31">
        <f t="shared" si="3"/>
        <v>0</v>
      </c>
      <c r="X37" s="31">
        <f t="shared" si="4"/>
        <v>3</v>
      </c>
      <c r="Y37" s="32">
        <f t="shared" si="5"/>
        <v>5</v>
      </c>
      <c r="Z37" s="33">
        <f t="shared" si="6"/>
        <v>0.4</v>
      </c>
    </row>
    <row r="38" spans="1:26" ht="11.25">
      <c r="A38" s="27">
        <v>37530</v>
      </c>
      <c r="B38" s="28">
        <v>150021</v>
      </c>
      <c r="C38" s="28">
        <v>77130.55643177519</v>
      </c>
      <c r="D38" s="16">
        <v>304.6</v>
      </c>
      <c r="E38" s="17">
        <v>4.75</v>
      </c>
      <c r="F38" s="18">
        <v>6.11</v>
      </c>
      <c r="G38" s="29">
        <f t="shared" si="7"/>
        <v>0.08606196461451443</v>
      </c>
      <c r="H38" s="29">
        <f t="shared" si="7"/>
        <v>-0.29895797952657066</v>
      </c>
      <c r="I38" s="29">
        <f t="shared" si="7"/>
        <v>9.253945480631277</v>
      </c>
      <c r="J38" s="29">
        <f t="shared" si="8"/>
        <v>14.10488245931284</v>
      </c>
      <c r="K38" s="30">
        <f t="shared" si="8"/>
        <v>7.703927492447127</v>
      </c>
      <c r="L38" s="31">
        <f t="shared" si="9"/>
        <v>4</v>
      </c>
      <c r="M38" s="31">
        <f t="shared" si="10"/>
        <v>1</v>
      </c>
      <c r="N38" s="31">
        <f t="shared" si="11"/>
        <v>0</v>
      </c>
      <c r="O38" s="32">
        <f t="shared" si="12"/>
        <v>5</v>
      </c>
      <c r="P38" s="33">
        <f t="shared" si="13"/>
        <v>0.6000000000000001</v>
      </c>
      <c r="Q38" s="29">
        <f t="shared" si="0"/>
        <v>0.10142190846673671</v>
      </c>
      <c r="R38" s="29">
        <f t="shared" si="0"/>
        <v>-0.5706650366339217</v>
      </c>
      <c r="S38" s="29">
        <f t="shared" si="0"/>
        <v>25.763831544178384</v>
      </c>
      <c r="T38" s="29">
        <f t="shared" si="1"/>
        <v>0</v>
      </c>
      <c r="U38" s="29">
        <f t="shared" si="1"/>
        <v>-0.3284072249589487</v>
      </c>
      <c r="V38" s="34">
        <f t="shared" si="2"/>
        <v>2</v>
      </c>
      <c r="W38" s="31">
        <f t="shared" si="3"/>
        <v>2</v>
      </c>
      <c r="X38" s="31">
        <f t="shared" si="4"/>
        <v>1</v>
      </c>
      <c r="Y38" s="32">
        <f t="shared" si="5"/>
        <v>5</v>
      </c>
      <c r="Z38" s="33">
        <f t="shared" si="6"/>
        <v>0</v>
      </c>
    </row>
    <row r="39" spans="1:26" ht="11.25">
      <c r="A39" s="27">
        <v>37561</v>
      </c>
      <c r="B39" s="35">
        <f>B38</f>
        <v>150021</v>
      </c>
      <c r="C39" s="35">
        <v>77130.55643177519</v>
      </c>
      <c r="D39" s="16">
        <v>267.6</v>
      </c>
      <c r="E39" s="17">
        <v>4.35</v>
      </c>
      <c r="F39" s="18">
        <v>6.07</v>
      </c>
      <c r="G39" s="29">
        <f t="shared" si="7"/>
        <v>0.08606196461451443</v>
      </c>
      <c r="H39" s="29">
        <f t="shared" si="7"/>
        <v>-0.29895797952657066</v>
      </c>
      <c r="I39" s="29">
        <f t="shared" si="7"/>
        <v>9.492635024549934</v>
      </c>
      <c r="J39" s="29">
        <f t="shared" si="8"/>
        <v>14.70588235294118</v>
      </c>
      <c r="K39" s="30">
        <f t="shared" si="8"/>
        <v>8.858858858858854</v>
      </c>
      <c r="L39" s="31">
        <f t="shared" si="9"/>
        <v>4</v>
      </c>
      <c r="M39" s="31">
        <f t="shared" si="10"/>
        <v>1</v>
      </c>
      <c r="N39" s="31">
        <f t="shared" si="11"/>
        <v>0</v>
      </c>
      <c r="O39" s="32">
        <f t="shared" si="12"/>
        <v>5</v>
      </c>
      <c r="P39" s="33">
        <f t="shared" si="13"/>
        <v>0.6000000000000001</v>
      </c>
      <c r="Q39" s="29">
        <f t="shared" si="0"/>
        <v>0</v>
      </c>
      <c r="R39" s="29">
        <f t="shared" si="0"/>
        <v>0</v>
      </c>
      <c r="S39" s="29">
        <f t="shared" si="0"/>
        <v>-12.14707813525936</v>
      </c>
      <c r="T39" s="29">
        <f t="shared" si="1"/>
        <v>8.421052631578952</v>
      </c>
      <c r="U39" s="29">
        <f t="shared" si="1"/>
        <v>0.6546644844517169</v>
      </c>
      <c r="V39" s="34">
        <f t="shared" si="2"/>
        <v>2</v>
      </c>
      <c r="W39" s="31">
        <f t="shared" si="3"/>
        <v>1</v>
      </c>
      <c r="X39" s="31">
        <f t="shared" si="4"/>
        <v>2</v>
      </c>
      <c r="Y39" s="32">
        <f t="shared" si="5"/>
        <v>5</v>
      </c>
      <c r="Z39" s="33">
        <f t="shared" si="6"/>
        <v>0.2</v>
      </c>
    </row>
    <row r="40" spans="1:26" ht="11.25">
      <c r="A40" s="27">
        <v>37591</v>
      </c>
      <c r="B40" s="35">
        <f>B38</f>
        <v>150021</v>
      </c>
      <c r="C40" s="35">
        <v>77130.55643177519</v>
      </c>
      <c r="D40" s="16">
        <v>231</v>
      </c>
      <c r="E40" s="17">
        <v>4.25</v>
      </c>
      <c r="F40" s="18">
        <v>6.05</v>
      </c>
      <c r="G40" s="29">
        <f t="shared" si="7"/>
        <v>0.08606196461451443</v>
      </c>
      <c r="H40" s="29">
        <f t="shared" si="7"/>
        <v>-0.29895797952657066</v>
      </c>
      <c r="I40" s="29">
        <f t="shared" si="7"/>
        <v>-5.598692276256633</v>
      </c>
      <c r="J40" s="29">
        <f t="shared" si="8"/>
        <v>12.190082644628097</v>
      </c>
      <c r="K40" s="30">
        <f t="shared" si="8"/>
        <v>14.427157001414436</v>
      </c>
      <c r="L40" s="31">
        <f t="shared" si="9"/>
        <v>3</v>
      </c>
      <c r="M40" s="31">
        <f t="shared" si="10"/>
        <v>2</v>
      </c>
      <c r="N40" s="31">
        <f t="shared" si="11"/>
        <v>0</v>
      </c>
      <c r="O40" s="32">
        <f t="shared" si="12"/>
        <v>5</v>
      </c>
      <c r="P40" s="33">
        <f t="shared" si="13"/>
        <v>0.19999999999999996</v>
      </c>
      <c r="Q40" s="29">
        <f t="shared" si="0"/>
        <v>0</v>
      </c>
      <c r="R40" s="29">
        <f t="shared" si="0"/>
        <v>0</v>
      </c>
      <c r="S40" s="29">
        <f t="shared" si="0"/>
        <v>-13.677130044843056</v>
      </c>
      <c r="T40" s="29">
        <f t="shared" si="1"/>
        <v>2.298850574712641</v>
      </c>
      <c r="U40" s="29">
        <f t="shared" si="1"/>
        <v>0.32948929159802853</v>
      </c>
      <c r="V40" s="34">
        <f t="shared" si="2"/>
        <v>2</v>
      </c>
      <c r="W40" s="31">
        <f t="shared" si="3"/>
        <v>1</v>
      </c>
      <c r="X40" s="31">
        <f t="shared" si="4"/>
        <v>2</v>
      </c>
      <c r="Y40" s="32">
        <f t="shared" si="5"/>
        <v>5</v>
      </c>
      <c r="Z40" s="33">
        <f t="shared" si="6"/>
        <v>0.2</v>
      </c>
    </row>
    <row r="41" spans="1:26" ht="11.25">
      <c r="A41" s="27">
        <v>37622</v>
      </c>
      <c r="B41" s="28">
        <v>148871</v>
      </c>
      <c r="C41" s="28">
        <v>77416.15525659935</v>
      </c>
      <c r="D41" s="16">
        <v>335</v>
      </c>
      <c r="E41" s="17">
        <v>4.25</v>
      </c>
      <c r="F41" s="18">
        <v>5.92</v>
      </c>
      <c r="G41" s="29">
        <f t="shared" si="7"/>
        <v>0.38909193898606365</v>
      </c>
      <c r="H41" s="29">
        <f t="shared" si="7"/>
        <v>0.28452270365515453</v>
      </c>
      <c r="I41" s="29">
        <f t="shared" si="7"/>
        <v>-3.1791907514450823</v>
      </c>
      <c r="J41" s="29">
        <f t="shared" si="8"/>
        <v>10.526315789473683</v>
      </c>
      <c r="K41" s="30">
        <f t="shared" si="8"/>
        <v>15.428571428571425</v>
      </c>
      <c r="L41" s="31">
        <f t="shared" si="9"/>
        <v>4</v>
      </c>
      <c r="M41" s="31">
        <f t="shared" si="10"/>
        <v>1</v>
      </c>
      <c r="N41" s="31">
        <f t="shared" si="11"/>
        <v>0</v>
      </c>
      <c r="O41" s="32">
        <f t="shared" si="12"/>
        <v>5</v>
      </c>
      <c r="P41" s="33">
        <f t="shared" si="13"/>
        <v>0.6000000000000001</v>
      </c>
      <c r="Q41" s="29">
        <f t="shared" si="0"/>
        <v>-0.7665593483578981</v>
      </c>
      <c r="R41" s="29">
        <f t="shared" si="0"/>
        <v>0.37027974130692254</v>
      </c>
      <c r="S41" s="29">
        <f t="shared" si="0"/>
        <v>45.02164502164503</v>
      </c>
      <c r="T41" s="29">
        <f t="shared" si="1"/>
        <v>0</v>
      </c>
      <c r="U41" s="29">
        <f t="shared" si="1"/>
        <v>2.148760330578514</v>
      </c>
      <c r="V41" s="34">
        <f t="shared" si="2"/>
        <v>3</v>
      </c>
      <c r="W41" s="31">
        <f t="shared" si="3"/>
        <v>1</v>
      </c>
      <c r="X41" s="31">
        <f t="shared" si="4"/>
        <v>1</v>
      </c>
      <c r="Y41" s="32">
        <f t="shared" si="5"/>
        <v>5</v>
      </c>
      <c r="Z41" s="33">
        <f t="shared" si="6"/>
        <v>0.39999999999999997</v>
      </c>
    </row>
    <row r="42" spans="1:26" ht="11.25">
      <c r="A42" s="27">
        <v>37653</v>
      </c>
      <c r="B42" s="35">
        <f>B41</f>
        <v>148871</v>
      </c>
      <c r="C42" s="35">
        <v>77416.15525659935</v>
      </c>
      <c r="D42" s="16">
        <v>205.1</v>
      </c>
      <c r="E42" s="17">
        <v>4.25</v>
      </c>
      <c r="F42" s="18">
        <v>5.84</v>
      </c>
      <c r="G42" s="29">
        <f t="shared" si="7"/>
        <v>0.38909193898606365</v>
      </c>
      <c r="H42" s="29">
        <f t="shared" si="7"/>
        <v>0.28452270365515453</v>
      </c>
      <c r="I42" s="29">
        <f t="shared" si="7"/>
        <v>-2.0534861509073576</v>
      </c>
      <c r="J42" s="29">
        <f t="shared" si="8"/>
        <v>10.526315789473683</v>
      </c>
      <c r="K42" s="30">
        <f t="shared" si="8"/>
        <v>15.23947750362844</v>
      </c>
      <c r="L42" s="31">
        <f t="shared" si="9"/>
        <v>4</v>
      </c>
      <c r="M42" s="31">
        <f t="shared" si="10"/>
        <v>1</v>
      </c>
      <c r="N42" s="31">
        <f t="shared" si="11"/>
        <v>0</v>
      </c>
      <c r="O42" s="32">
        <f t="shared" si="12"/>
        <v>5</v>
      </c>
      <c r="P42" s="33">
        <f t="shared" si="13"/>
        <v>0.6000000000000001</v>
      </c>
      <c r="Q42" s="29">
        <f t="shared" si="0"/>
        <v>0</v>
      </c>
      <c r="R42" s="29">
        <f t="shared" si="0"/>
        <v>0</v>
      </c>
      <c r="S42" s="29">
        <f t="shared" si="0"/>
        <v>-38.776119402985074</v>
      </c>
      <c r="T42" s="29">
        <f t="shared" si="1"/>
        <v>0</v>
      </c>
      <c r="U42" s="29">
        <f t="shared" si="1"/>
        <v>1.3513513513513487</v>
      </c>
      <c r="V42" s="34">
        <f t="shared" si="2"/>
        <v>1</v>
      </c>
      <c r="W42" s="31">
        <f t="shared" si="3"/>
        <v>1</v>
      </c>
      <c r="X42" s="31">
        <f t="shared" si="4"/>
        <v>3</v>
      </c>
      <c r="Y42" s="32">
        <f t="shared" si="5"/>
        <v>5</v>
      </c>
      <c r="Z42" s="33">
        <f t="shared" si="6"/>
        <v>0</v>
      </c>
    </row>
    <row r="43" spans="1:26" ht="11.25">
      <c r="A43" s="27">
        <v>37681</v>
      </c>
      <c r="B43" s="35">
        <f>B41</f>
        <v>148871</v>
      </c>
      <c r="C43" s="35">
        <v>77416.15525659935</v>
      </c>
      <c r="D43" s="16">
        <v>210.5</v>
      </c>
      <c r="E43" s="17">
        <v>4.25</v>
      </c>
      <c r="F43" s="18">
        <v>5.75</v>
      </c>
      <c r="G43" s="29">
        <f t="shared" si="7"/>
        <v>0.38909193898606365</v>
      </c>
      <c r="H43" s="29">
        <f t="shared" si="7"/>
        <v>0.28452270365515453</v>
      </c>
      <c r="I43" s="29">
        <f t="shared" si="7"/>
        <v>0.6214149139579295</v>
      </c>
      <c r="J43" s="29">
        <f t="shared" si="8"/>
        <v>10.526315789473683</v>
      </c>
      <c r="K43" s="30">
        <f t="shared" si="8"/>
        <v>17.974322396576316</v>
      </c>
      <c r="L43" s="31">
        <f t="shared" si="9"/>
        <v>5</v>
      </c>
      <c r="M43" s="31">
        <f t="shared" si="10"/>
        <v>0</v>
      </c>
      <c r="N43" s="31">
        <f t="shared" si="11"/>
        <v>0</v>
      </c>
      <c r="O43" s="32">
        <f t="shared" si="12"/>
        <v>5</v>
      </c>
      <c r="P43" s="33">
        <f t="shared" si="13"/>
        <v>1</v>
      </c>
      <c r="Q43" s="29">
        <f t="shared" si="0"/>
        <v>0</v>
      </c>
      <c r="R43" s="29">
        <f t="shared" si="0"/>
        <v>0</v>
      </c>
      <c r="S43" s="29">
        <f t="shared" si="0"/>
        <v>2.6328620185275486</v>
      </c>
      <c r="T43" s="29">
        <f t="shared" si="1"/>
        <v>0</v>
      </c>
      <c r="U43" s="29">
        <f t="shared" si="1"/>
        <v>1.5410958904109595</v>
      </c>
      <c r="V43" s="34">
        <f t="shared" si="2"/>
        <v>2</v>
      </c>
      <c r="W43" s="31">
        <f t="shared" si="3"/>
        <v>0</v>
      </c>
      <c r="X43" s="31">
        <f t="shared" si="4"/>
        <v>3</v>
      </c>
      <c r="Y43" s="32">
        <f t="shared" si="5"/>
        <v>5</v>
      </c>
      <c r="Z43" s="33">
        <f t="shared" si="6"/>
        <v>0.4</v>
      </c>
    </row>
    <row r="44" spans="1:26" ht="11.25">
      <c r="A44" s="27">
        <v>37712</v>
      </c>
      <c r="B44" s="28">
        <v>151097</v>
      </c>
      <c r="C44" s="28">
        <v>78399.04427177692</v>
      </c>
      <c r="D44" s="16">
        <v>264.4</v>
      </c>
      <c r="E44" s="17">
        <v>4.25</v>
      </c>
      <c r="F44" s="18">
        <v>5.81</v>
      </c>
      <c r="G44" s="29">
        <f t="shared" si="7"/>
        <v>0.6756261535283858</v>
      </c>
      <c r="H44" s="29">
        <f t="shared" si="7"/>
        <v>1.2374124481067783</v>
      </c>
      <c r="I44" s="29">
        <f t="shared" si="7"/>
        <v>-2.363367799113747</v>
      </c>
      <c r="J44" s="29">
        <f t="shared" si="8"/>
        <v>10.526315789473683</v>
      </c>
      <c r="K44" s="30">
        <f t="shared" si="8"/>
        <v>16.88125894134479</v>
      </c>
      <c r="L44" s="31">
        <f t="shared" si="9"/>
        <v>4</v>
      </c>
      <c r="M44" s="31">
        <f t="shared" si="10"/>
        <v>1</v>
      </c>
      <c r="N44" s="31">
        <f t="shared" si="11"/>
        <v>0</v>
      </c>
      <c r="O44" s="32">
        <f t="shared" si="12"/>
        <v>5</v>
      </c>
      <c r="P44" s="33">
        <f t="shared" si="13"/>
        <v>0.6000000000000001</v>
      </c>
      <c r="Q44" s="29">
        <f t="shared" si="0"/>
        <v>1.4952542805516167</v>
      </c>
      <c r="R44" s="29">
        <f t="shared" si="0"/>
        <v>1.269617448605831</v>
      </c>
      <c r="S44" s="29">
        <f t="shared" si="0"/>
        <v>25.60570071258905</v>
      </c>
      <c r="T44" s="29">
        <f t="shared" si="1"/>
        <v>0</v>
      </c>
      <c r="U44" s="29">
        <f t="shared" si="1"/>
        <v>-1.043478260869568</v>
      </c>
      <c r="V44" s="34">
        <f t="shared" si="2"/>
        <v>3</v>
      </c>
      <c r="W44" s="31">
        <f t="shared" si="3"/>
        <v>1</v>
      </c>
      <c r="X44" s="31">
        <f t="shared" si="4"/>
        <v>1</v>
      </c>
      <c r="Y44" s="32">
        <f t="shared" si="5"/>
        <v>5</v>
      </c>
      <c r="Z44" s="33">
        <f t="shared" si="6"/>
        <v>0.39999999999999997</v>
      </c>
    </row>
    <row r="45" spans="1:26" ht="11.25">
      <c r="A45" s="27">
        <v>37742</v>
      </c>
      <c r="B45" s="35">
        <f>B44</f>
        <v>151097</v>
      </c>
      <c r="C45" s="35">
        <v>78399.04427177692</v>
      </c>
      <c r="D45" s="16">
        <v>243.3</v>
      </c>
      <c r="E45" s="17">
        <v>4.25</v>
      </c>
      <c r="F45" s="18">
        <v>5.48</v>
      </c>
      <c r="G45" s="29">
        <f t="shared" si="7"/>
        <v>0.6756261535283858</v>
      </c>
      <c r="H45" s="29">
        <f t="shared" si="7"/>
        <v>1.2374124481067783</v>
      </c>
      <c r="I45" s="29">
        <f t="shared" si="7"/>
        <v>3.2244378447178645</v>
      </c>
      <c r="J45" s="29">
        <f t="shared" si="8"/>
        <v>10.526315789473683</v>
      </c>
      <c r="K45" s="30">
        <f t="shared" si="8"/>
        <v>19.53010279001467</v>
      </c>
      <c r="L45" s="31">
        <f t="shared" si="9"/>
        <v>5</v>
      </c>
      <c r="M45" s="31">
        <f t="shared" si="10"/>
        <v>0</v>
      </c>
      <c r="N45" s="31">
        <f t="shared" si="11"/>
        <v>0</v>
      </c>
      <c r="O45" s="32">
        <f t="shared" si="12"/>
        <v>5</v>
      </c>
      <c r="P45" s="33">
        <f t="shared" si="13"/>
        <v>1</v>
      </c>
      <c r="Q45" s="29">
        <f t="shared" si="0"/>
        <v>0</v>
      </c>
      <c r="R45" s="29">
        <f t="shared" si="0"/>
        <v>0</v>
      </c>
      <c r="S45" s="29">
        <f t="shared" si="0"/>
        <v>-7.980332829046888</v>
      </c>
      <c r="T45" s="29">
        <f t="shared" si="1"/>
        <v>0</v>
      </c>
      <c r="U45" s="29">
        <f t="shared" si="1"/>
        <v>5.679862306368322</v>
      </c>
      <c r="V45" s="34">
        <f t="shared" si="2"/>
        <v>1</v>
      </c>
      <c r="W45" s="31">
        <f t="shared" si="3"/>
        <v>1</v>
      </c>
      <c r="X45" s="31">
        <f t="shared" si="4"/>
        <v>3</v>
      </c>
      <c r="Y45" s="32">
        <f t="shared" si="5"/>
        <v>5</v>
      </c>
      <c r="Z45" s="33">
        <f t="shared" si="6"/>
        <v>0</v>
      </c>
    </row>
    <row r="46" spans="1:26" ht="11.25">
      <c r="A46" s="27">
        <v>37773</v>
      </c>
      <c r="B46" s="35">
        <f>B44</f>
        <v>151097</v>
      </c>
      <c r="C46" s="35">
        <v>78399.04427177692</v>
      </c>
      <c r="D46" s="16">
        <v>245.3</v>
      </c>
      <c r="E46" s="17">
        <v>4.22</v>
      </c>
      <c r="F46" s="18">
        <v>5.23</v>
      </c>
      <c r="G46" s="29">
        <f t="shared" si="7"/>
        <v>0.6756261535283858</v>
      </c>
      <c r="H46" s="29">
        <f t="shared" si="7"/>
        <v>1.2374124481067783</v>
      </c>
      <c r="I46" s="29">
        <f t="shared" si="7"/>
        <v>1.071281417387726</v>
      </c>
      <c r="J46" s="29">
        <f t="shared" si="8"/>
        <v>11.157894736842112</v>
      </c>
      <c r="K46" s="30">
        <f t="shared" si="8"/>
        <v>21.35338345864661</v>
      </c>
      <c r="L46" s="31">
        <f t="shared" si="9"/>
        <v>5</v>
      </c>
      <c r="M46" s="31">
        <f t="shared" si="10"/>
        <v>0</v>
      </c>
      <c r="N46" s="31">
        <f t="shared" si="11"/>
        <v>0</v>
      </c>
      <c r="O46" s="32">
        <f t="shared" si="12"/>
        <v>5</v>
      </c>
      <c r="P46" s="33">
        <f t="shared" si="13"/>
        <v>1</v>
      </c>
      <c r="Q46" s="29">
        <f t="shared" si="0"/>
        <v>0</v>
      </c>
      <c r="R46" s="29">
        <f t="shared" si="0"/>
        <v>0</v>
      </c>
      <c r="S46" s="29">
        <f t="shared" si="0"/>
        <v>0.8220304151253632</v>
      </c>
      <c r="T46" s="29">
        <f t="shared" si="1"/>
        <v>0.7058823529411784</v>
      </c>
      <c r="U46" s="29">
        <f t="shared" si="1"/>
        <v>4.562043795620441</v>
      </c>
      <c r="V46" s="34">
        <f t="shared" si="2"/>
        <v>3</v>
      </c>
      <c r="W46" s="31">
        <f t="shared" si="3"/>
        <v>0</v>
      </c>
      <c r="X46" s="31">
        <f t="shared" si="4"/>
        <v>2</v>
      </c>
      <c r="Y46" s="32">
        <f t="shared" si="5"/>
        <v>5</v>
      </c>
      <c r="Z46" s="33">
        <f t="shared" si="6"/>
        <v>0.6</v>
      </c>
    </row>
    <row r="47" spans="1:26" ht="11.25">
      <c r="A47" s="27">
        <v>37803</v>
      </c>
      <c r="B47" s="28">
        <v>152149</v>
      </c>
      <c r="C47" s="28">
        <v>78911.88889988954</v>
      </c>
      <c r="D47" s="16">
        <v>297.6</v>
      </c>
      <c r="E47" s="17">
        <v>4</v>
      </c>
      <c r="F47" s="18">
        <v>5.63</v>
      </c>
      <c r="G47" s="29">
        <f t="shared" si="7"/>
        <v>1.5213286270009174</v>
      </c>
      <c r="H47" s="29">
        <f t="shared" si="7"/>
        <v>1.7256583771602996</v>
      </c>
      <c r="I47" s="29">
        <f t="shared" si="7"/>
        <v>-3.093454900683801</v>
      </c>
      <c r="J47" s="29">
        <f t="shared" si="8"/>
        <v>15.789473684210531</v>
      </c>
      <c r="K47" s="30">
        <f t="shared" si="8"/>
        <v>13.251155624036981</v>
      </c>
      <c r="L47" s="31">
        <f t="shared" si="9"/>
        <v>4</v>
      </c>
      <c r="M47" s="31">
        <f t="shared" si="10"/>
        <v>1</v>
      </c>
      <c r="N47" s="31">
        <f t="shared" si="11"/>
        <v>0</v>
      </c>
      <c r="O47" s="32">
        <f t="shared" si="12"/>
        <v>5</v>
      </c>
      <c r="P47" s="33">
        <f t="shared" si="13"/>
        <v>0.6000000000000001</v>
      </c>
      <c r="Q47" s="29">
        <f t="shared" si="0"/>
        <v>0.6962414872565326</v>
      </c>
      <c r="R47" s="29">
        <f t="shared" si="0"/>
        <v>0.6541465305811789</v>
      </c>
      <c r="S47" s="29">
        <f t="shared" si="0"/>
        <v>21.320831634732972</v>
      </c>
      <c r="T47" s="29">
        <f t="shared" si="1"/>
        <v>5.213270142180093</v>
      </c>
      <c r="U47" s="29">
        <f t="shared" si="1"/>
        <v>-7.648183556405352</v>
      </c>
      <c r="V47" s="34">
        <f t="shared" si="2"/>
        <v>4</v>
      </c>
      <c r="W47" s="31">
        <f t="shared" si="3"/>
        <v>1</v>
      </c>
      <c r="X47" s="31">
        <f t="shared" si="4"/>
        <v>0</v>
      </c>
      <c r="Y47" s="32">
        <f t="shared" si="5"/>
        <v>5</v>
      </c>
      <c r="Z47" s="33">
        <f t="shared" si="6"/>
        <v>0.6000000000000001</v>
      </c>
    </row>
    <row r="48" spans="1:26" ht="11.25">
      <c r="A48" s="27">
        <v>37834</v>
      </c>
      <c r="B48" s="35">
        <f>B47</f>
        <v>152149</v>
      </c>
      <c r="C48" s="35">
        <v>78911.88889988954</v>
      </c>
      <c r="D48" s="16">
        <v>242.3</v>
      </c>
      <c r="E48" s="17">
        <v>4</v>
      </c>
      <c r="F48" s="18">
        <v>6.26</v>
      </c>
      <c r="G48" s="29">
        <f t="shared" si="7"/>
        <v>1.5213286270009174</v>
      </c>
      <c r="H48" s="29">
        <f t="shared" si="7"/>
        <v>1.7256583771602996</v>
      </c>
      <c r="I48" s="29">
        <f t="shared" si="7"/>
        <v>1.806722689075646</v>
      </c>
      <c r="J48" s="29">
        <f t="shared" si="8"/>
        <v>15.789473684210531</v>
      </c>
      <c r="K48" s="30">
        <f t="shared" si="8"/>
        <v>0.4769475357710662</v>
      </c>
      <c r="L48" s="31">
        <f t="shared" si="9"/>
        <v>5</v>
      </c>
      <c r="M48" s="31">
        <f t="shared" si="10"/>
        <v>0</v>
      </c>
      <c r="N48" s="31">
        <f t="shared" si="11"/>
        <v>0</v>
      </c>
      <c r="O48" s="32">
        <f t="shared" si="12"/>
        <v>5</v>
      </c>
      <c r="P48" s="33">
        <f t="shared" si="13"/>
        <v>1</v>
      </c>
      <c r="Q48" s="29">
        <f t="shared" si="0"/>
        <v>0</v>
      </c>
      <c r="R48" s="29">
        <f t="shared" si="0"/>
        <v>0</v>
      </c>
      <c r="S48" s="29">
        <f t="shared" si="0"/>
        <v>-18.581989247311824</v>
      </c>
      <c r="T48" s="29">
        <f t="shared" si="1"/>
        <v>0</v>
      </c>
      <c r="U48" s="29">
        <f t="shared" si="1"/>
        <v>-11.190053285968027</v>
      </c>
      <c r="V48" s="34">
        <f t="shared" si="2"/>
        <v>0</v>
      </c>
      <c r="W48" s="31">
        <f t="shared" si="3"/>
        <v>2</v>
      </c>
      <c r="X48" s="31">
        <f t="shared" si="4"/>
        <v>3</v>
      </c>
      <c r="Y48" s="32">
        <f t="shared" si="5"/>
        <v>5</v>
      </c>
      <c r="Z48" s="33">
        <f t="shared" si="6"/>
        <v>-0.4</v>
      </c>
    </row>
    <row r="49" spans="1:26" ht="11.25">
      <c r="A49" s="27">
        <v>37865</v>
      </c>
      <c r="B49" s="35">
        <f>B48</f>
        <v>152149</v>
      </c>
      <c r="C49" s="35">
        <v>78911.88889988954</v>
      </c>
      <c r="D49" s="16">
        <v>248</v>
      </c>
      <c r="E49" s="17">
        <v>4</v>
      </c>
      <c r="F49" s="18">
        <v>6.15</v>
      </c>
      <c r="G49" s="29">
        <f t="shared" si="7"/>
        <v>1.5213286270009174</v>
      </c>
      <c r="H49" s="29">
        <f t="shared" si="7"/>
        <v>1.7256583771602996</v>
      </c>
      <c r="I49" s="29">
        <f t="shared" si="7"/>
        <v>2.3947151114781295</v>
      </c>
      <c r="J49" s="29">
        <f t="shared" si="8"/>
        <v>15.789473684210531</v>
      </c>
      <c r="K49" s="30">
        <f t="shared" si="8"/>
        <v>-0.9852216748768461</v>
      </c>
      <c r="L49" s="31">
        <f t="shared" si="9"/>
        <v>4</v>
      </c>
      <c r="M49" s="31">
        <f t="shared" si="10"/>
        <v>1</v>
      </c>
      <c r="N49" s="31">
        <f t="shared" si="11"/>
        <v>0</v>
      </c>
      <c r="O49" s="32">
        <f t="shared" si="12"/>
        <v>5</v>
      </c>
      <c r="P49" s="33">
        <f t="shared" si="13"/>
        <v>0.6000000000000001</v>
      </c>
      <c r="Q49" s="29">
        <f t="shared" si="0"/>
        <v>0</v>
      </c>
      <c r="R49" s="29">
        <f t="shared" si="0"/>
        <v>0</v>
      </c>
      <c r="S49" s="29">
        <f t="shared" si="0"/>
        <v>2.3524556335121627</v>
      </c>
      <c r="T49" s="29">
        <f t="shared" si="1"/>
        <v>0</v>
      </c>
      <c r="U49" s="29">
        <f t="shared" si="1"/>
        <v>1.757188498402551</v>
      </c>
      <c r="V49" s="34">
        <f t="shared" si="2"/>
        <v>2</v>
      </c>
      <c r="W49" s="31">
        <f t="shared" si="3"/>
        <v>0</v>
      </c>
      <c r="X49" s="31">
        <f t="shared" si="4"/>
        <v>3</v>
      </c>
      <c r="Y49" s="32">
        <f t="shared" si="5"/>
        <v>5</v>
      </c>
      <c r="Z49" s="33">
        <f t="shared" si="6"/>
        <v>0.4</v>
      </c>
    </row>
    <row r="50" spans="1:26" ht="11.25">
      <c r="A50" s="27">
        <v>37895</v>
      </c>
      <c r="B50" s="28">
        <v>155209</v>
      </c>
      <c r="C50" s="28">
        <v>79929.18832432483</v>
      </c>
      <c r="D50" s="16">
        <v>289.5</v>
      </c>
      <c r="E50" s="17">
        <v>4</v>
      </c>
      <c r="F50" s="18">
        <v>5.95</v>
      </c>
      <c r="G50" s="29">
        <f t="shared" si="7"/>
        <v>3.4581825211137174</v>
      </c>
      <c r="H50" s="29">
        <f t="shared" si="7"/>
        <v>3.628434724213525</v>
      </c>
      <c r="I50" s="29">
        <f t="shared" si="7"/>
        <v>-4.957321076822074</v>
      </c>
      <c r="J50" s="29">
        <f t="shared" si="8"/>
        <v>15.789473684210531</v>
      </c>
      <c r="K50" s="30">
        <f t="shared" si="8"/>
        <v>2.6186579378068786</v>
      </c>
      <c r="L50" s="31">
        <f t="shared" si="9"/>
        <v>4</v>
      </c>
      <c r="M50" s="31">
        <f t="shared" si="10"/>
        <v>1</v>
      </c>
      <c r="N50" s="31">
        <f t="shared" si="11"/>
        <v>0</v>
      </c>
      <c r="O50" s="32">
        <f t="shared" si="12"/>
        <v>5</v>
      </c>
      <c r="P50" s="33">
        <f t="shared" si="13"/>
        <v>0.6000000000000001</v>
      </c>
      <c r="Q50" s="29">
        <f t="shared" si="0"/>
        <v>2.0111864028025117</v>
      </c>
      <c r="R50" s="29">
        <f t="shared" si="0"/>
        <v>1.2891586282085754</v>
      </c>
      <c r="S50" s="29">
        <f t="shared" si="0"/>
        <v>16.733870967741925</v>
      </c>
      <c r="T50" s="29">
        <f t="shared" si="1"/>
        <v>0</v>
      </c>
      <c r="U50" s="29">
        <f t="shared" si="1"/>
        <v>3.25203252032521</v>
      </c>
      <c r="V50" s="34">
        <f t="shared" si="2"/>
        <v>4</v>
      </c>
      <c r="W50" s="31">
        <f t="shared" si="3"/>
        <v>0</v>
      </c>
      <c r="X50" s="31">
        <f t="shared" si="4"/>
        <v>1</v>
      </c>
      <c r="Y50" s="32">
        <f t="shared" si="5"/>
        <v>5</v>
      </c>
      <c r="Z50" s="33">
        <f t="shared" si="6"/>
        <v>0.8</v>
      </c>
    </row>
    <row r="51" spans="1:26" ht="11.25">
      <c r="A51" s="27">
        <v>37926</v>
      </c>
      <c r="B51" s="35">
        <f>B50</f>
        <v>155209</v>
      </c>
      <c r="C51" s="35">
        <v>79929.18832432483</v>
      </c>
      <c r="D51" s="16">
        <v>249.5</v>
      </c>
      <c r="E51" s="17">
        <v>4</v>
      </c>
      <c r="F51" s="18">
        <v>5.93</v>
      </c>
      <c r="G51" s="29">
        <f t="shared" si="7"/>
        <v>3.4581825211137174</v>
      </c>
      <c r="H51" s="29">
        <f t="shared" si="7"/>
        <v>3.628434724213525</v>
      </c>
      <c r="I51" s="29">
        <f t="shared" si="7"/>
        <v>-6.763826606875945</v>
      </c>
      <c r="J51" s="29">
        <f t="shared" si="8"/>
        <v>8.045977011494243</v>
      </c>
      <c r="K51" s="30">
        <f t="shared" si="8"/>
        <v>2.3064250411861664</v>
      </c>
      <c r="L51" s="31">
        <f t="shared" si="9"/>
        <v>4</v>
      </c>
      <c r="M51" s="31">
        <f t="shared" si="10"/>
        <v>1</v>
      </c>
      <c r="N51" s="31">
        <f t="shared" si="11"/>
        <v>0</v>
      </c>
      <c r="O51" s="32">
        <f t="shared" si="12"/>
        <v>5</v>
      </c>
      <c r="P51" s="33">
        <f t="shared" si="13"/>
        <v>0.6000000000000001</v>
      </c>
      <c r="Q51" s="29">
        <f t="shared" si="0"/>
        <v>0</v>
      </c>
      <c r="R51" s="29">
        <f t="shared" si="0"/>
        <v>0</v>
      </c>
      <c r="S51" s="29">
        <f t="shared" si="0"/>
        <v>-13.816925734024178</v>
      </c>
      <c r="T51" s="29">
        <f t="shared" si="1"/>
        <v>0</v>
      </c>
      <c r="U51" s="29">
        <f t="shared" si="1"/>
        <v>0.3361344537815225</v>
      </c>
      <c r="V51" s="34">
        <f t="shared" si="2"/>
        <v>1</v>
      </c>
      <c r="W51" s="31">
        <f t="shared" si="3"/>
        <v>1</v>
      </c>
      <c r="X51" s="31">
        <f t="shared" si="4"/>
        <v>3</v>
      </c>
      <c r="Y51" s="32">
        <f t="shared" si="5"/>
        <v>5</v>
      </c>
      <c r="Z51" s="33">
        <f t="shared" si="6"/>
        <v>0</v>
      </c>
    </row>
    <row r="52" spans="1:26" ht="12" thickBot="1">
      <c r="A52" s="27">
        <v>37956</v>
      </c>
      <c r="B52" s="35">
        <f>B50</f>
        <v>155209</v>
      </c>
      <c r="C52" s="35">
        <v>79929.18832432483</v>
      </c>
      <c r="D52" s="16">
        <v>244.7</v>
      </c>
      <c r="E52" s="17">
        <v>4</v>
      </c>
      <c r="F52" s="18">
        <v>5.88</v>
      </c>
      <c r="G52" s="29">
        <f t="shared" si="7"/>
        <v>3.4581825211137174</v>
      </c>
      <c r="H52" s="29">
        <f t="shared" si="7"/>
        <v>3.628434724213525</v>
      </c>
      <c r="I52" s="29">
        <f t="shared" si="7"/>
        <v>5.93073593073592</v>
      </c>
      <c r="J52" s="29">
        <f t="shared" si="8"/>
        <v>5.882352941176472</v>
      </c>
      <c r="K52" s="30">
        <f t="shared" si="8"/>
        <v>2.809917355371905</v>
      </c>
      <c r="L52" s="31">
        <f t="shared" si="9"/>
        <v>5</v>
      </c>
      <c r="M52" s="31">
        <f t="shared" si="10"/>
        <v>0</v>
      </c>
      <c r="N52" s="31">
        <f t="shared" si="11"/>
        <v>0</v>
      </c>
      <c r="O52" s="32">
        <f t="shared" si="12"/>
        <v>5</v>
      </c>
      <c r="P52" s="33">
        <f t="shared" si="13"/>
        <v>1</v>
      </c>
      <c r="Q52" s="29">
        <f t="shared" si="0"/>
        <v>0</v>
      </c>
      <c r="R52" s="29">
        <f t="shared" si="0"/>
        <v>0</v>
      </c>
      <c r="S52" s="29">
        <f t="shared" si="0"/>
        <v>-1.9238476953907901</v>
      </c>
      <c r="T52" s="29">
        <f t="shared" si="1"/>
        <v>0</v>
      </c>
      <c r="U52" s="29">
        <f t="shared" si="1"/>
        <v>0.8431703204047181</v>
      </c>
      <c r="V52" s="34">
        <f t="shared" si="2"/>
        <v>1</v>
      </c>
      <c r="W52" s="31">
        <f t="shared" si="3"/>
        <v>1</v>
      </c>
      <c r="X52" s="31">
        <f t="shared" si="4"/>
        <v>3</v>
      </c>
      <c r="Y52" s="32">
        <f t="shared" si="5"/>
        <v>5</v>
      </c>
      <c r="Z52" s="33">
        <f t="shared" si="6"/>
        <v>0</v>
      </c>
    </row>
    <row r="53" spans="1:26" ht="12" thickTop="1">
      <c r="A53" s="27">
        <v>37987</v>
      </c>
      <c r="B53" s="36">
        <v>156120</v>
      </c>
      <c r="C53" s="28">
        <v>81340.72728696045</v>
      </c>
      <c r="D53" s="16">
        <v>361.8</v>
      </c>
      <c r="E53" s="17">
        <v>4</v>
      </c>
      <c r="F53" s="18">
        <v>5.74</v>
      </c>
      <c r="G53" s="29">
        <f t="shared" si="7"/>
        <v>4.869316388013778</v>
      </c>
      <c r="H53" s="29">
        <f t="shared" si="7"/>
        <v>5.069448382385988</v>
      </c>
      <c r="I53" s="29">
        <f t="shared" si="7"/>
        <v>8.000000000000007</v>
      </c>
      <c r="J53" s="29">
        <f t="shared" si="8"/>
        <v>5.882352941176472</v>
      </c>
      <c r="K53" s="30">
        <f t="shared" si="8"/>
        <v>3.0405405405405372</v>
      </c>
      <c r="L53" s="31">
        <f t="shared" si="9"/>
        <v>5</v>
      </c>
      <c r="M53" s="31">
        <f t="shared" si="10"/>
        <v>0</v>
      </c>
      <c r="N53" s="31">
        <f t="shared" si="11"/>
        <v>0</v>
      </c>
      <c r="O53" s="32">
        <f t="shared" si="12"/>
        <v>5</v>
      </c>
      <c r="P53" s="33">
        <f t="shared" si="13"/>
        <v>1</v>
      </c>
      <c r="Q53" s="29">
        <f t="shared" si="0"/>
        <v>0.5869504990045682</v>
      </c>
      <c r="R53" s="29">
        <f t="shared" si="0"/>
        <v>1.765986859403701</v>
      </c>
      <c r="S53" s="29">
        <f t="shared" si="0"/>
        <v>47.85451573355131</v>
      </c>
      <c r="T53" s="29">
        <f t="shared" si="1"/>
        <v>0</v>
      </c>
      <c r="U53" s="29">
        <f t="shared" si="1"/>
        <v>2.3809523809523725</v>
      </c>
      <c r="V53" s="34">
        <f t="shared" si="2"/>
        <v>4</v>
      </c>
      <c r="W53" s="31">
        <f t="shared" si="3"/>
        <v>0</v>
      </c>
      <c r="X53" s="31">
        <f t="shared" si="4"/>
        <v>1</v>
      </c>
      <c r="Y53" s="32">
        <f t="shared" si="5"/>
        <v>5</v>
      </c>
      <c r="Z53" s="33">
        <f t="shared" si="6"/>
        <v>0.8</v>
      </c>
    </row>
    <row r="54" spans="1:26" ht="11.25">
      <c r="A54" s="27">
        <v>38018</v>
      </c>
      <c r="B54" s="35">
        <f>B53</f>
        <v>156120</v>
      </c>
      <c r="C54" s="35">
        <v>81340.72728696045</v>
      </c>
      <c r="D54" s="16">
        <v>210.2</v>
      </c>
      <c r="E54" s="17">
        <v>4</v>
      </c>
      <c r="F54" s="18">
        <v>5.64</v>
      </c>
      <c r="G54" s="29">
        <f t="shared" si="7"/>
        <v>4.869316388013778</v>
      </c>
      <c r="H54" s="29">
        <f t="shared" si="7"/>
        <v>5.069448382385988</v>
      </c>
      <c r="I54" s="29">
        <f t="shared" si="7"/>
        <v>2.4865919063871145</v>
      </c>
      <c r="J54" s="29">
        <f t="shared" si="8"/>
        <v>5.882352941176472</v>
      </c>
      <c r="K54" s="30">
        <f t="shared" si="8"/>
        <v>3.424657534246578</v>
      </c>
      <c r="L54" s="31">
        <f t="shared" si="9"/>
        <v>5</v>
      </c>
      <c r="M54" s="31">
        <f t="shared" si="10"/>
        <v>0</v>
      </c>
      <c r="N54" s="31">
        <f t="shared" si="11"/>
        <v>0</v>
      </c>
      <c r="O54" s="32">
        <f t="shared" si="12"/>
        <v>5</v>
      </c>
      <c r="P54" s="33">
        <f t="shared" si="13"/>
        <v>1</v>
      </c>
      <c r="Q54" s="29">
        <f t="shared" si="0"/>
        <v>0</v>
      </c>
      <c r="R54" s="29">
        <f t="shared" si="0"/>
        <v>0</v>
      </c>
      <c r="S54" s="29">
        <f t="shared" si="0"/>
        <v>-41.90160309563296</v>
      </c>
      <c r="T54" s="29">
        <f t="shared" si="1"/>
        <v>0</v>
      </c>
      <c r="U54" s="29">
        <f t="shared" si="1"/>
        <v>1.7421602787456525</v>
      </c>
      <c r="V54" s="34">
        <f t="shared" si="2"/>
        <v>1</v>
      </c>
      <c r="W54" s="31">
        <f t="shared" si="3"/>
        <v>1</v>
      </c>
      <c r="X54" s="31">
        <f t="shared" si="4"/>
        <v>3</v>
      </c>
      <c r="Y54" s="32">
        <f t="shared" si="5"/>
        <v>5</v>
      </c>
      <c r="Z54" s="33">
        <f t="shared" si="6"/>
        <v>0</v>
      </c>
    </row>
    <row r="55" spans="1:26" ht="11.25">
      <c r="A55" s="27">
        <v>38047</v>
      </c>
      <c r="B55" s="35">
        <f>B53</f>
        <v>156120</v>
      </c>
      <c r="C55" s="35">
        <v>81340.72728696045</v>
      </c>
      <c r="D55" s="16">
        <v>215.2</v>
      </c>
      <c r="E55" s="17">
        <v>4</v>
      </c>
      <c r="F55" s="18">
        <v>5.45</v>
      </c>
      <c r="G55" s="29">
        <f t="shared" si="7"/>
        <v>4.869316388013778</v>
      </c>
      <c r="H55" s="29">
        <f t="shared" si="7"/>
        <v>5.069448382385988</v>
      </c>
      <c r="I55" s="29">
        <f t="shared" si="7"/>
        <v>2.232779097387172</v>
      </c>
      <c r="J55" s="29">
        <f t="shared" si="8"/>
        <v>5.882352941176472</v>
      </c>
      <c r="K55" s="30">
        <f t="shared" si="8"/>
        <v>5.217391304347818</v>
      </c>
      <c r="L55" s="31">
        <f t="shared" si="9"/>
        <v>5</v>
      </c>
      <c r="M55" s="31">
        <f t="shared" si="10"/>
        <v>0</v>
      </c>
      <c r="N55" s="31">
        <f t="shared" si="11"/>
        <v>0</v>
      </c>
      <c r="O55" s="32">
        <f t="shared" si="12"/>
        <v>5</v>
      </c>
      <c r="P55" s="33">
        <f t="shared" si="13"/>
        <v>1</v>
      </c>
      <c r="Q55" s="29">
        <f t="shared" si="0"/>
        <v>0</v>
      </c>
      <c r="R55" s="29">
        <f t="shared" si="0"/>
        <v>0</v>
      </c>
      <c r="S55" s="29">
        <f t="shared" si="0"/>
        <v>2.37868696479544</v>
      </c>
      <c r="T55" s="29">
        <f t="shared" si="1"/>
        <v>0</v>
      </c>
      <c r="U55" s="29">
        <f t="shared" si="1"/>
        <v>3.3687943262411313</v>
      </c>
      <c r="V55" s="34">
        <f t="shared" si="2"/>
        <v>2</v>
      </c>
      <c r="W55" s="31">
        <f t="shared" si="3"/>
        <v>0</v>
      </c>
      <c r="X55" s="31">
        <f t="shared" si="4"/>
        <v>3</v>
      </c>
      <c r="Y55" s="32">
        <f t="shared" si="5"/>
        <v>5</v>
      </c>
      <c r="Z55" s="33">
        <f t="shared" si="6"/>
        <v>0.4</v>
      </c>
    </row>
    <row r="56" spans="1:26" ht="11.25">
      <c r="A56" s="27">
        <v>38078</v>
      </c>
      <c r="B56" s="28">
        <v>159590</v>
      </c>
      <c r="C56" s="28">
        <v>81869.88246769355</v>
      </c>
      <c r="D56" s="16">
        <v>277.9</v>
      </c>
      <c r="E56" s="17">
        <v>4</v>
      </c>
      <c r="F56" s="18">
        <v>5.83</v>
      </c>
      <c r="G56" s="29">
        <f t="shared" si="7"/>
        <v>5.6208925392297715</v>
      </c>
      <c r="H56" s="29">
        <f t="shared" si="7"/>
        <v>4.427143504306863</v>
      </c>
      <c r="I56" s="29">
        <f t="shared" si="7"/>
        <v>5.105900151285936</v>
      </c>
      <c r="J56" s="29">
        <f t="shared" si="8"/>
        <v>5.882352941176472</v>
      </c>
      <c r="K56" s="30">
        <f t="shared" si="8"/>
        <v>-0.3442340791738552</v>
      </c>
      <c r="L56" s="31">
        <f t="shared" si="9"/>
        <v>4</v>
      </c>
      <c r="M56" s="31">
        <f t="shared" si="10"/>
        <v>1</v>
      </c>
      <c r="N56" s="31">
        <f t="shared" si="11"/>
        <v>0</v>
      </c>
      <c r="O56" s="32">
        <f t="shared" si="12"/>
        <v>5</v>
      </c>
      <c r="P56" s="33">
        <f t="shared" si="13"/>
        <v>0.6000000000000001</v>
      </c>
      <c r="Q56" s="29">
        <f t="shared" si="0"/>
        <v>2.2226492441711487</v>
      </c>
      <c r="R56" s="29">
        <f t="shared" si="0"/>
        <v>0.650541491799439</v>
      </c>
      <c r="S56" s="29">
        <f t="shared" si="0"/>
        <v>29.135687732342006</v>
      </c>
      <c r="T56" s="29">
        <f t="shared" si="1"/>
        <v>0</v>
      </c>
      <c r="U56" s="29">
        <f t="shared" si="1"/>
        <v>-6.972477064220173</v>
      </c>
      <c r="V56" s="34">
        <f t="shared" si="2"/>
        <v>3</v>
      </c>
      <c r="W56" s="31">
        <f t="shared" si="3"/>
        <v>1</v>
      </c>
      <c r="X56" s="31">
        <f t="shared" si="4"/>
        <v>1</v>
      </c>
      <c r="Y56" s="32">
        <f t="shared" si="5"/>
        <v>5</v>
      </c>
      <c r="Z56" s="33">
        <f t="shared" si="6"/>
        <v>0.39999999999999997</v>
      </c>
    </row>
    <row r="57" spans="1:26" ht="11.25">
      <c r="A57" s="27">
        <v>38108</v>
      </c>
      <c r="B57" s="35">
        <f>B56</f>
        <v>159590</v>
      </c>
      <c r="C57" s="35">
        <v>81869.88246769355</v>
      </c>
      <c r="D57" s="16">
        <v>244.9</v>
      </c>
      <c r="E57" s="17">
        <v>4</v>
      </c>
      <c r="F57" s="18">
        <v>6.27</v>
      </c>
      <c r="G57" s="29">
        <f t="shared" si="7"/>
        <v>5.6208925392297715</v>
      </c>
      <c r="H57" s="29">
        <f t="shared" si="7"/>
        <v>4.427143504306863</v>
      </c>
      <c r="I57" s="29">
        <f t="shared" si="7"/>
        <v>0.6576243321002817</v>
      </c>
      <c r="J57" s="29">
        <f t="shared" si="8"/>
        <v>5.882352941176472</v>
      </c>
      <c r="K57" s="30">
        <f t="shared" si="8"/>
        <v>-14.416058394160558</v>
      </c>
      <c r="L57" s="31">
        <f t="shared" si="9"/>
        <v>4</v>
      </c>
      <c r="M57" s="31">
        <f t="shared" si="10"/>
        <v>1</v>
      </c>
      <c r="N57" s="31">
        <f t="shared" si="11"/>
        <v>0</v>
      </c>
      <c r="O57" s="32">
        <f t="shared" si="12"/>
        <v>5</v>
      </c>
      <c r="P57" s="33">
        <f t="shared" si="13"/>
        <v>0.6000000000000001</v>
      </c>
      <c r="Q57" s="29">
        <f t="shared" si="0"/>
        <v>0</v>
      </c>
      <c r="R57" s="29">
        <f t="shared" si="0"/>
        <v>0</v>
      </c>
      <c r="S57" s="29">
        <f t="shared" si="0"/>
        <v>-11.874775098956448</v>
      </c>
      <c r="T57" s="29">
        <f t="shared" si="1"/>
        <v>0</v>
      </c>
      <c r="U57" s="29">
        <f t="shared" si="1"/>
        <v>-7.547169811320753</v>
      </c>
      <c r="V57" s="34">
        <f t="shared" si="2"/>
        <v>0</v>
      </c>
      <c r="W57" s="31">
        <f t="shared" si="3"/>
        <v>2</v>
      </c>
      <c r="X57" s="31">
        <f t="shared" si="4"/>
        <v>3</v>
      </c>
      <c r="Y57" s="32">
        <f t="shared" si="5"/>
        <v>5</v>
      </c>
      <c r="Z57" s="33">
        <f t="shared" si="6"/>
        <v>-0.4</v>
      </c>
    </row>
    <row r="58" spans="1:26" ht="11.25">
      <c r="A58" s="27">
        <v>38139</v>
      </c>
      <c r="B58" s="35">
        <f>B56</f>
        <v>159590</v>
      </c>
      <c r="C58" s="35">
        <v>81869.88246769355</v>
      </c>
      <c r="D58" s="16">
        <v>252.7</v>
      </c>
      <c r="E58" s="17">
        <v>4.01</v>
      </c>
      <c r="F58" s="18">
        <v>6.29</v>
      </c>
      <c r="G58" s="29">
        <f t="shared" si="7"/>
        <v>5.6208925392297715</v>
      </c>
      <c r="H58" s="29">
        <f t="shared" si="7"/>
        <v>4.427143504306863</v>
      </c>
      <c r="I58" s="29">
        <f t="shared" si="7"/>
        <v>3.016714227476558</v>
      </c>
      <c r="J58" s="29">
        <f t="shared" si="8"/>
        <v>4.976303317535546</v>
      </c>
      <c r="K58" s="30">
        <f t="shared" si="8"/>
        <v>-20.267686424474185</v>
      </c>
      <c r="L58" s="31">
        <f t="shared" si="9"/>
        <v>4</v>
      </c>
      <c r="M58" s="31">
        <f t="shared" si="10"/>
        <v>1</v>
      </c>
      <c r="N58" s="31">
        <f t="shared" si="11"/>
        <v>0</v>
      </c>
      <c r="O58" s="32">
        <f t="shared" si="12"/>
        <v>5</v>
      </c>
      <c r="P58" s="33">
        <f t="shared" si="13"/>
        <v>0.6000000000000001</v>
      </c>
      <c r="Q58" s="29">
        <f t="shared" si="0"/>
        <v>0</v>
      </c>
      <c r="R58" s="29">
        <f t="shared" si="0"/>
        <v>0</v>
      </c>
      <c r="S58" s="29">
        <f t="shared" si="0"/>
        <v>3.1849734585545075</v>
      </c>
      <c r="T58" s="29">
        <f t="shared" si="1"/>
        <v>-0.24999999999999467</v>
      </c>
      <c r="U58" s="29">
        <f t="shared" si="1"/>
        <v>-0.31897926634769647</v>
      </c>
      <c r="V58" s="34">
        <f t="shared" si="2"/>
        <v>1</v>
      </c>
      <c r="W58" s="31">
        <f t="shared" si="3"/>
        <v>2</v>
      </c>
      <c r="X58" s="31">
        <f t="shared" si="4"/>
        <v>2</v>
      </c>
      <c r="Y58" s="32">
        <f t="shared" si="5"/>
        <v>5</v>
      </c>
      <c r="Z58" s="33">
        <f t="shared" si="6"/>
        <v>-0.2</v>
      </c>
    </row>
    <row r="59" spans="1:26" ht="11.25">
      <c r="A59" s="27">
        <v>38169</v>
      </c>
      <c r="B59" s="28">
        <v>163386</v>
      </c>
      <c r="C59" s="28">
        <v>83836.9140809681</v>
      </c>
      <c r="D59" s="16">
        <v>322.9</v>
      </c>
      <c r="E59" s="17">
        <v>4.25</v>
      </c>
      <c r="F59" s="18">
        <v>6.06</v>
      </c>
      <c r="G59" s="29">
        <f t="shared" si="7"/>
        <v>7.385523401402572</v>
      </c>
      <c r="H59" s="29">
        <f t="shared" si="7"/>
        <v>6.241170056550827</v>
      </c>
      <c r="I59" s="29">
        <f t="shared" si="7"/>
        <v>8.50134408602148</v>
      </c>
      <c r="J59" s="29">
        <f t="shared" si="8"/>
        <v>-6.25</v>
      </c>
      <c r="K59" s="30">
        <f t="shared" si="8"/>
        <v>-7.637655417406752</v>
      </c>
      <c r="L59" s="31">
        <f t="shared" si="9"/>
        <v>3</v>
      </c>
      <c r="M59" s="31">
        <f t="shared" si="10"/>
        <v>2</v>
      </c>
      <c r="N59" s="31">
        <f t="shared" si="11"/>
        <v>0</v>
      </c>
      <c r="O59" s="32">
        <f t="shared" si="12"/>
        <v>5</v>
      </c>
      <c r="P59" s="33">
        <f t="shared" si="13"/>
        <v>0.19999999999999996</v>
      </c>
      <c r="Q59" s="29">
        <f t="shared" si="0"/>
        <v>2.3785951500720603</v>
      </c>
      <c r="R59" s="29">
        <f t="shared" si="0"/>
        <v>2.402631534313926</v>
      </c>
      <c r="S59" s="29">
        <f t="shared" si="0"/>
        <v>27.779976256430537</v>
      </c>
      <c r="T59" s="29">
        <f t="shared" si="1"/>
        <v>-5.985037406483795</v>
      </c>
      <c r="U59" s="29">
        <f t="shared" si="1"/>
        <v>3.656597774244841</v>
      </c>
      <c r="V59" s="34">
        <f t="shared" si="2"/>
        <v>4</v>
      </c>
      <c r="W59" s="31">
        <f t="shared" si="3"/>
        <v>1</v>
      </c>
      <c r="X59" s="31">
        <f t="shared" si="4"/>
        <v>0</v>
      </c>
      <c r="Y59" s="32">
        <f t="shared" si="5"/>
        <v>5</v>
      </c>
      <c r="Z59" s="33">
        <f t="shared" si="6"/>
        <v>0.6000000000000001</v>
      </c>
    </row>
    <row r="60" spans="1:26" ht="11.25">
      <c r="A60" s="27">
        <v>38200</v>
      </c>
      <c r="B60" s="35">
        <f>B59</f>
        <v>163386</v>
      </c>
      <c r="C60" s="35">
        <v>83836.9140809681</v>
      </c>
      <c r="D60" s="16">
        <v>253.9</v>
      </c>
      <c r="E60" s="17">
        <v>4.43</v>
      </c>
      <c r="F60" s="18">
        <v>5.87</v>
      </c>
      <c r="G60" s="29">
        <f t="shared" si="7"/>
        <v>7.385523401402572</v>
      </c>
      <c r="H60" s="29">
        <f t="shared" si="7"/>
        <v>6.241170056550827</v>
      </c>
      <c r="I60" s="29">
        <f t="shared" si="7"/>
        <v>4.787453569954603</v>
      </c>
      <c r="J60" s="29">
        <f t="shared" si="8"/>
        <v>-10.749999999999993</v>
      </c>
      <c r="K60" s="30">
        <f t="shared" si="8"/>
        <v>6.230031948881787</v>
      </c>
      <c r="L60" s="31">
        <f t="shared" si="9"/>
        <v>4</v>
      </c>
      <c r="M60" s="31">
        <f t="shared" si="10"/>
        <v>1</v>
      </c>
      <c r="N60" s="31">
        <f t="shared" si="11"/>
        <v>0</v>
      </c>
      <c r="O60" s="32">
        <f t="shared" si="12"/>
        <v>5</v>
      </c>
      <c r="P60" s="33">
        <f t="shared" si="13"/>
        <v>0.6000000000000001</v>
      </c>
      <c r="Q60" s="29">
        <f t="shared" si="0"/>
        <v>0</v>
      </c>
      <c r="R60" s="29">
        <f t="shared" si="0"/>
        <v>0</v>
      </c>
      <c r="S60" s="29">
        <f t="shared" si="0"/>
        <v>-21.36884484360483</v>
      </c>
      <c r="T60" s="29">
        <f t="shared" si="1"/>
        <v>-4.235294117647048</v>
      </c>
      <c r="U60" s="29">
        <f t="shared" si="1"/>
        <v>3.1353135313531233</v>
      </c>
      <c r="V60" s="34">
        <f t="shared" si="2"/>
        <v>1</v>
      </c>
      <c r="W60" s="31">
        <f t="shared" si="3"/>
        <v>2</v>
      </c>
      <c r="X60" s="31">
        <f t="shared" si="4"/>
        <v>2</v>
      </c>
      <c r="Y60" s="32">
        <f t="shared" si="5"/>
        <v>5</v>
      </c>
      <c r="Z60" s="33">
        <f t="shared" si="6"/>
        <v>-0.2</v>
      </c>
    </row>
    <row r="61" spans="1:26" ht="11.25">
      <c r="A61" s="27">
        <v>38231</v>
      </c>
      <c r="B61" s="35">
        <f>B59</f>
        <v>163386</v>
      </c>
      <c r="C61" s="35">
        <v>83836.9140809681</v>
      </c>
      <c r="D61" s="16">
        <v>250.3</v>
      </c>
      <c r="E61" s="17">
        <v>4.58</v>
      </c>
      <c r="F61" s="18">
        <v>5.75</v>
      </c>
      <c r="G61" s="29">
        <f t="shared" si="7"/>
        <v>7.385523401402572</v>
      </c>
      <c r="H61" s="29">
        <f t="shared" si="7"/>
        <v>6.241170056550827</v>
      </c>
      <c r="I61" s="29">
        <f t="shared" si="7"/>
        <v>0.92741935483871</v>
      </c>
      <c r="J61" s="29">
        <f t="shared" si="8"/>
        <v>-14.500000000000002</v>
      </c>
      <c r="K61" s="30">
        <f t="shared" si="8"/>
        <v>6.504065040650408</v>
      </c>
      <c r="L61" s="31">
        <f t="shared" si="9"/>
        <v>4</v>
      </c>
      <c r="M61" s="31">
        <f t="shared" si="10"/>
        <v>1</v>
      </c>
      <c r="N61" s="31">
        <f t="shared" si="11"/>
        <v>0</v>
      </c>
      <c r="O61" s="32">
        <f t="shared" si="12"/>
        <v>5</v>
      </c>
      <c r="P61" s="33">
        <f t="shared" si="13"/>
        <v>0.6000000000000001</v>
      </c>
      <c r="Q61" s="29">
        <f t="shared" si="0"/>
        <v>0</v>
      </c>
      <c r="R61" s="29">
        <f t="shared" si="0"/>
        <v>0</v>
      </c>
      <c r="S61" s="29">
        <f t="shared" si="0"/>
        <v>-1.4178810555336763</v>
      </c>
      <c r="T61" s="29">
        <f t="shared" si="1"/>
        <v>-3.3860045146727025</v>
      </c>
      <c r="U61" s="29">
        <f t="shared" si="1"/>
        <v>2.044293015332199</v>
      </c>
      <c r="V61" s="34">
        <f t="shared" si="2"/>
        <v>1</v>
      </c>
      <c r="W61" s="31">
        <f t="shared" si="3"/>
        <v>2</v>
      </c>
      <c r="X61" s="31">
        <f t="shared" si="4"/>
        <v>2</v>
      </c>
      <c r="Y61" s="32">
        <f t="shared" si="5"/>
        <v>5</v>
      </c>
      <c r="Z61" s="33">
        <f t="shared" si="6"/>
        <v>-0.2</v>
      </c>
    </row>
    <row r="62" spans="1:26" ht="11.25">
      <c r="A62" s="27">
        <v>38261</v>
      </c>
      <c r="B62" s="28">
        <v>166617</v>
      </c>
      <c r="C62" s="28">
        <v>86135.06613539258</v>
      </c>
      <c r="D62" s="16">
        <v>303.2</v>
      </c>
      <c r="E62" s="17">
        <v>4.75</v>
      </c>
      <c r="F62" s="18">
        <v>5.72</v>
      </c>
      <c r="G62" s="29">
        <f t="shared" si="7"/>
        <v>7.350089234516033</v>
      </c>
      <c r="H62" s="29">
        <f t="shared" si="7"/>
        <v>7.764219731453381</v>
      </c>
      <c r="I62" s="29">
        <f t="shared" si="7"/>
        <v>4.732297063903279</v>
      </c>
      <c r="J62" s="29">
        <f t="shared" si="8"/>
        <v>-18.75</v>
      </c>
      <c r="K62" s="30">
        <f t="shared" si="8"/>
        <v>3.8655462184874034</v>
      </c>
      <c r="L62" s="31">
        <f t="shared" si="9"/>
        <v>4</v>
      </c>
      <c r="M62" s="31">
        <f t="shared" si="10"/>
        <v>1</v>
      </c>
      <c r="N62" s="31">
        <f t="shared" si="11"/>
        <v>0</v>
      </c>
      <c r="O62" s="32">
        <f t="shared" si="12"/>
        <v>5</v>
      </c>
      <c r="P62" s="33">
        <f t="shared" si="13"/>
        <v>0.6000000000000001</v>
      </c>
      <c r="Q62" s="29">
        <f t="shared" si="0"/>
        <v>1.9775256141897124</v>
      </c>
      <c r="R62" s="29">
        <f t="shared" si="0"/>
        <v>2.7412173737751955</v>
      </c>
      <c r="S62" s="29">
        <f t="shared" si="0"/>
        <v>21.134638433879328</v>
      </c>
      <c r="T62" s="29">
        <f t="shared" si="1"/>
        <v>-3.7117903930131035</v>
      </c>
      <c r="U62" s="29">
        <f t="shared" si="1"/>
        <v>0.521739130434784</v>
      </c>
      <c r="V62" s="34">
        <f t="shared" si="2"/>
        <v>4</v>
      </c>
      <c r="W62" s="31">
        <f t="shared" si="3"/>
        <v>1</v>
      </c>
      <c r="X62" s="31">
        <f t="shared" si="4"/>
        <v>0</v>
      </c>
      <c r="Y62" s="32">
        <f t="shared" si="5"/>
        <v>5</v>
      </c>
      <c r="Z62" s="33">
        <f t="shared" si="6"/>
        <v>0.6000000000000001</v>
      </c>
    </row>
    <row r="63" spans="1:26" ht="11.25">
      <c r="A63" s="27">
        <v>38292</v>
      </c>
      <c r="B63" s="35">
        <f>B62</f>
        <v>166617</v>
      </c>
      <c r="C63" s="35">
        <v>86135.06613539258</v>
      </c>
      <c r="D63" s="16">
        <v>252.4</v>
      </c>
      <c r="E63" s="17">
        <v>4.93</v>
      </c>
      <c r="F63" s="18">
        <v>5.73</v>
      </c>
      <c r="G63" s="29">
        <f t="shared" si="7"/>
        <v>7.350089234516033</v>
      </c>
      <c r="H63" s="29">
        <f t="shared" si="7"/>
        <v>7.764219731453381</v>
      </c>
      <c r="I63" s="29">
        <f t="shared" si="7"/>
        <v>1.1623246492985961</v>
      </c>
      <c r="J63" s="29">
        <f t="shared" si="8"/>
        <v>-23.249999999999993</v>
      </c>
      <c r="K63" s="30">
        <f t="shared" si="8"/>
        <v>3.3726812816188723</v>
      </c>
      <c r="L63" s="31">
        <f t="shared" si="9"/>
        <v>4</v>
      </c>
      <c r="M63" s="31">
        <f t="shared" si="10"/>
        <v>1</v>
      </c>
      <c r="N63" s="31">
        <f t="shared" si="11"/>
        <v>0</v>
      </c>
      <c r="O63" s="32">
        <f t="shared" si="12"/>
        <v>5</v>
      </c>
      <c r="P63" s="33">
        <f t="shared" si="13"/>
        <v>0.6000000000000001</v>
      </c>
      <c r="Q63" s="29">
        <f t="shared" si="0"/>
        <v>0</v>
      </c>
      <c r="R63" s="29">
        <f t="shared" si="0"/>
        <v>0</v>
      </c>
      <c r="S63" s="29">
        <f t="shared" si="0"/>
        <v>-16.754617414248017</v>
      </c>
      <c r="T63" s="29">
        <f t="shared" si="1"/>
        <v>-3.7894736842105203</v>
      </c>
      <c r="U63" s="29">
        <f t="shared" si="1"/>
        <v>-0.17482517482518833</v>
      </c>
      <c r="V63" s="34">
        <f t="shared" si="2"/>
        <v>0</v>
      </c>
      <c r="W63" s="31">
        <f t="shared" si="3"/>
        <v>3</v>
      </c>
      <c r="X63" s="31">
        <f t="shared" si="4"/>
        <v>2</v>
      </c>
      <c r="Y63" s="32">
        <f t="shared" si="5"/>
        <v>5</v>
      </c>
      <c r="Z63" s="33">
        <f t="shared" si="6"/>
        <v>-0.6</v>
      </c>
    </row>
    <row r="64" spans="1:26" ht="11.25">
      <c r="A64" s="27">
        <v>38322</v>
      </c>
      <c r="B64" s="35">
        <f>B63</f>
        <v>166617</v>
      </c>
      <c r="C64" s="35">
        <v>86135.06613539258</v>
      </c>
      <c r="D64" s="16">
        <v>258.2</v>
      </c>
      <c r="E64" s="17">
        <v>5.15</v>
      </c>
      <c r="F64" s="18">
        <v>5.75</v>
      </c>
      <c r="G64" s="29">
        <f t="shared" si="7"/>
        <v>7.350089234516033</v>
      </c>
      <c r="H64" s="29">
        <f t="shared" si="7"/>
        <v>7.764219731453381</v>
      </c>
      <c r="I64" s="29">
        <f t="shared" si="7"/>
        <v>5.5169595422966955</v>
      </c>
      <c r="J64" s="29">
        <f t="shared" si="8"/>
        <v>-28.750000000000007</v>
      </c>
      <c r="K64" s="30">
        <f t="shared" si="8"/>
        <v>2.2108843537414935</v>
      </c>
      <c r="L64" s="31">
        <f t="shared" si="9"/>
        <v>4</v>
      </c>
      <c r="M64" s="31">
        <f t="shared" si="10"/>
        <v>1</v>
      </c>
      <c r="N64" s="31">
        <f t="shared" si="11"/>
        <v>0</v>
      </c>
      <c r="O64" s="32">
        <f t="shared" si="12"/>
        <v>5</v>
      </c>
      <c r="P64" s="33">
        <f t="shared" si="13"/>
        <v>0.6000000000000001</v>
      </c>
      <c r="Q64" s="29">
        <f t="shared" si="0"/>
        <v>0</v>
      </c>
      <c r="R64" s="29">
        <f t="shared" si="0"/>
        <v>0</v>
      </c>
      <c r="S64" s="29">
        <f t="shared" si="0"/>
        <v>2.2979397781299538</v>
      </c>
      <c r="T64" s="29">
        <f t="shared" si="1"/>
        <v>-4.462474645030445</v>
      </c>
      <c r="U64" s="29">
        <f t="shared" si="1"/>
        <v>-0.3490401396160525</v>
      </c>
      <c r="V64" s="34">
        <f t="shared" si="2"/>
        <v>1</v>
      </c>
      <c r="W64" s="31">
        <f t="shared" si="3"/>
        <v>2</v>
      </c>
      <c r="X64" s="31">
        <f t="shared" si="4"/>
        <v>2</v>
      </c>
      <c r="Y64" s="32">
        <f t="shared" si="5"/>
        <v>5</v>
      </c>
      <c r="Z64" s="33">
        <f t="shared" si="6"/>
        <v>-0.2</v>
      </c>
    </row>
    <row r="65" spans="1:26" ht="11.25">
      <c r="A65" s="27">
        <v>38353</v>
      </c>
      <c r="B65" s="28">
        <v>164959</v>
      </c>
      <c r="C65" s="28">
        <v>84466.98135184265</v>
      </c>
      <c r="D65" s="37">
        <v>371.1</v>
      </c>
      <c r="E65" s="38">
        <v>5.25</v>
      </c>
      <c r="F65" s="39">
        <v>5.71</v>
      </c>
      <c r="G65" s="29">
        <f t="shared" si="7"/>
        <v>5.661670509864214</v>
      </c>
      <c r="H65" s="29">
        <f t="shared" si="7"/>
        <v>3.843405596624616</v>
      </c>
      <c r="I65" s="29">
        <f t="shared" si="7"/>
        <v>2.5704809286898778</v>
      </c>
      <c r="J65" s="29">
        <f t="shared" si="8"/>
        <v>-31.25</v>
      </c>
      <c r="K65" s="30">
        <f t="shared" si="8"/>
        <v>0.5226480836237002</v>
      </c>
      <c r="L65" s="31">
        <f t="shared" si="9"/>
        <v>4</v>
      </c>
      <c r="M65" s="31">
        <f t="shared" si="10"/>
        <v>1</v>
      </c>
      <c r="N65" s="31">
        <f t="shared" si="11"/>
        <v>0</v>
      </c>
      <c r="O65" s="32">
        <f t="shared" si="12"/>
        <v>5</v>
      </c>
      <c r="P65" s="33">
        <f t="shared" si="13"/>
        <v>0.6000000000000001</v>
      </c>
      <c r="Q65" s="29">
        <f t="shared" si="0"/>
        <v>-0.9950965387685584</v>
      </c>
      <c r="R65" s="29">
        <f t="shared" si="0"/>
        <v>-1.9365919809336773</v>
      </c>
      <c r="S65" s="29">
        <f t="shared" si="0"/>
        <v>43.72579395817198</v>
      </c>
      <c r="T65" s="29">
        <f t="shared" si="1"/>
        <v>-1.9417475728155331</v>
      </c>
      <c r="U65" s="29">
        <f t="shared" si="1"/>
        <v>0.6956521739130417</v>
      </c>
      <c r="V65" s="34">
        <f t="shared" si="2"/>
        <v>2</v>
      </c>
      <c r="W65" s="31">
        <f t="shared" si="3"/>
        <v>3</v>
      </c>
      <c r="X65" s="31">
        <f t="shared" si="4"/>
        <v>0</v>
      </c>
      <c r="Y65" s="32">
        <f t="shared" si="5"/>
        <v>5</v>
      </c>
      <c r="Z65" s="33">
        <f t="shared" si="6"/>
        <v>-0.19999999999999996</v>
      </c>
    </row>
    <row r="66" spans="1:26" ht="11.25">
      <c r="A66" s="27">
        <v>38384</v>
      </c>
      <c r="B66" s="35">
        <f>B65</f>
        <v>164959</v>
      </c>
      <c r="C66" s="35">
        <v>84466.98135184265</v>
      </c>
      <c r="D66" s="37">
        <v>218.2</v>
      </c>
      <c r="E66" s="38">
        <v>5.49</v>
      </c>
      <c r="F66" s="39">
        <v>5.63</v>
      </c>
      <c r="G66" s="29">
        <f t="shared" si="7"/>
        <v>5.661670509864214</v>
      </c>
      <c r="H66" s="29">
        <f t="shared" si="7"/>
        <v>3.843405596624616</v>
      </c>
      <c r="I66" s="29">
        <f t="shared" si="7"/>
        <v>3.8058991436726863</v>
      </c>
      <c r="J66" s="29">
        <f t="shared" si="8"/>
        <v>-37.25000000000001</v>
      </c>
      <c r="K66" s="30">
        <f t="shared" si="8"/>
        <v>0.17730496453900457</v>
      </c>
      <c r="L66" s="31">
        <f t="shared" si="9"/>
        <v>4</v>
      </c>
      <c r="M66" s="31">
        <f t="shared" si="10"/>
        <v>1</v>
      </c>
      <c r="N66" s="31">
        <f t="shared" si="11"/>
        <v>0</v>
      </c>
      <c r="O66" s="32">
        <f t="shared" si="12"/>
        <v>5</v>
      </c>
      <c r="P66" s="33">
        <f t="shared" si="13"/>
        <v>0.6000000000000001</v>
      </c>
      <c r="Q66" s="29">
        <f t="shared" si="0"/>
        <v>0</v>
      </c>
      <c r="R66" s="29">
        <f t="shared" si="0"/>
        <v>0</v>
      </c>
      <c r="S66" s="29">
        <f t="shared" si="0"/>
        <v>-41.20183239019133</v>
      </c>
      <c r="T66" s="29">
        <f t="shared" si="1"/>
        <v>-4.571428571428582</v>
      </c>
      <c r="U66" s="29">
        <f t="shared" si="1"/>
        <v>1.4010507880910739</v>
      </c>
      <c r="V66" s="34">
        <f t="shared" si="2"/>
        <v>1</v>
      </c>
      <c r="W66" s="31">
        <f t="shared" si="3"/>
        <v>2</v>
      </c>
      <c r="X66" s="31">
        <f t="shared" si="4"/>
        <v>2</v>
      </c>
      <c r="Y66" s="32">
        <f t="shared" si="5"/>
        <v>5</v>
      </c>
      <c r="Z66" s="33">
        <f t="shared" si="6"/>
        <v>-0.2</v>
      </c>
    </row>
    <row r="67" spans="1:26" ht="11.25">
      <c r="A67" s="27">
        <v>38412</v>
      </c>
      <c r="B67" s="35">
        <f>B65</f>
        <v>164959</v>
      </c>
      <c r="C67" s="35">
        <v>84466.98135184265</v>
      </c>
      <c r="D67" s="37">
        <v>225.9</v>
      </c>
      <c r="E67" s="38">
        <v>5.58</v>
      </c>
      <c r="F67" s="39">
        <v>5.93</v>
      </c>
      <c r="G67" s="29">
        <f t="shared" si="7"/>
        <v>5.661670509864214</v>
      </c>
      <c r="H67" s="29">
        <f t="shared" si="7"/>
        <v>3.843405596624616</v>
      </c>
      <c r="I67" s="29">
        <f t="shared" si="7"/>
        <v>4.972118959107807</v>
      </c>
      <c r="J67" s="29">
        <f t="shared" si="8"/>
        <v>-39.5</v>
      </c>
      <c r="K67" s="30">
        <f t="shared" si="8"/>
        <v>-8.807339449541285</v>
      </c>
      <c r="L67" s="31">
        <f t="shared" si="9"/>
        <v>3</v>
      </c>
      <c r="M67" s="31">
        <f t="shared" si="10"/>
        <v>2</v>
      </c>
      <c r="N67" s="31">
        <f t="shared" si="11"/>
        <v>0</v>
      </c>
      <c r="O67" s="32">
        <f t="shared" si="12"/>
        <v>5</v>
      </c>
      <c r="P67" s="33">
        <f t="shared" si="13"/>
        <v>0.19999999999999996</v>
      </c>
      <c r="Q67" s="29">
        <f t="shared" si="0"/>
        <v>0</v>
      </c>
      <c r="R67" s="29">
        <f t="shared" si="0"/>
        <v>0</v>
      </c>
      <c r="S67" s="29">
        <f t="shared" si="0"/>
        <v>3.528872593950516</v>
      </c>
      <c r="T67" s="29">
        <f t="shared" si="1"/>
        <v>-1.6393442622950838</v>
      </c>
      <c r="U67" s="29">
        <f t="shared" si="1"/>
        <v>-5.328596802841923</v>
      </c>
      <c r="V67" s="34">
        <f t="shared" si="2"/>
        <v>1</v>
      </c>
      <c r="W67" s="31">
        <f t="shared" si="3"/>
        <v>2</v>
      </c>
      <c r="X67" s="31">
        <f t="shared" si="4"/>
        <v>2</v>
      </c>
      <c r="Y67" s="32">
        <f t="shared" si="5"/>
        <v>5</v>
      </c>
      <c r="Z67" s="33">
        <f t="shared" si="6"/>
        <v>-0.2</v>
      </c>
    </row>
    <row r="68" spans="1:26" ht="11.25">
      <c r="A68" s="27">
        <v>38443</v>
      </c>
      <c r="B68" s="28">
        <v>166933</v>
      </c>
      <c r="C68" s="28">
        <v>86542.93928693511</v>
      </c>
      <c r="D68" s="37">
        <v>289.1</v>
      </c>
      <c r="E68" s="38">
        <v>5.75</v>
      </c>
      <c r="F68" s="39">
        <v>5.86</v>
      </c>
      <c r="G68" s="29">
        <f t="shared" si="7"/>
        <v>4.601165486559311</v>
      </c>
      <c r="H68" s="29">
        <f t="shared" si="7"/>
        <v>5.707907081808239</v>
      </c>
      <c r="I68" s="29">
        <f t="shared" si="7"/>
        <v>4.030226700251904</v>
      </c>
      <c r="J68" s="29">
        <f t="shared" si="8"/>
        <v>-43.75</v>
      </c>
      <c r="K68" s="30">
        <f t="shared" si="8"/>
        <v>-0.5145797598627766</v>
      </c>
      <c r="L68" s="31">
        <f t="shared" si="9"/>
        <v>3</v>
      </c>
      <c r="M68" s="31">
        <f t="shared" si="10"/>
        <v>2</v>
      </c>
      <c r="N68" s="31">
        <f t="shared" si="11"/>
        <v>0</v>
      </c>
      <c r="O68" s="32">
        <f t="shared" si="12"/>
        <v>5</v>
      </c>
      <c r="P68" s="33">
        <f t="shared" si="13"/>
        <v>0.19999999999999996</v>
      </c>
      <c r="Q68" s="29">
        <f t="shared" si="0"/>
        <v>1.196660988488052</v>
      </c>
      <c r="R68" s="29">
        <f t="shared" si="0"/>
        <v>2.4577153129755835</v>
      </c>
      <c r="S68" s="29">
        <f t="shared" si="0"/>
        <v>27.976980965028787</v>
      </c>
      <c r="T68" s="29">
        <f t="shared" si="1"/>
        <v>-3.046594982078843</v>
      </c>
      <c r="U68" s="29">
        <f t="shared" si="1"/>
        <v>1.1804384485666009</v>
      </c>
      <c r="V68" s="34">
        <f t="shared" si="2"/>
        <v>4</v>
      </c>
      <c r="W68" s="31">
        <f t="shared" si="3"/>
        <v>1</v>
      </c>
      <c r="X68" s="31">
        <f t="shared" si="4"/>
        <v>0</v>
      </c>
      <c r="Y68" s="32">
        <f t="shared" si="5"/>
        <v>5</v>
      </c>
      <c r="Z68" s="33">
        <f t="shared" si="6"/>
        <v>0.6000000000000001</v>
      </c>
    </row>
    <row r="69" spans="1:26" ht="11.25">
      <c r="A69" s="27">
        <v>38473</v>
      </c>
      <c r="B69" s="35">
        <f>B68</f>
        <v>166933</v>
      </c>
      <c r="C69" s="35">
        <v>86542.93928693511</v>
      </c>
      <c r="D69" s="37">
        <v>257.4</v>
      </c>
      <c r="E69" s="38">
        <v>5.98</v>
      </c>
      <c r="F69" s="39">
        <v>5.72</v>
      </c>
      <c r="G69" s="29">
        <f t="shared" si="7"/>
        <v>4.601165486559311</v>
      </c>
      <c r="H69" s="29">
        <f t="shared" si="7"/>
        <v>5.707907081808239</v>
      </c>
      <c r="I69" s="29">
        <f t="shared" si="7"/>
        <v>5.104124132298882</v>
      </c>
      <c r="J69" s="29">
        <f t="shared" si="8"/>
        <v>-49.500000000000014</v>
      </c>
      <c r="K69" s="30">
        <f t="shared" si="8"/>
        <v>8.771929824561397</v>
      </c>
      <c r="L69" s="31">
        <f t="shared" si="9"/>
        <v>4</v>
      </c>
      <c r="M69" s="31">
        <f t="shared" si="10"/>
        <v>1</v>
      </c>
      <c r="N69" s="31">
        <f t="shared" si="11"/>
        <v>0</v>
      </c>
      <c r="O69" s="32">
        <f t="shared" si="12"/>
        <v>5</v>
      </c>
      <c r="P69" s="33">
        <f t="shared" si="13"/>
        <v>0.6000000000000001</v>
      </c>
      <c r="Q69" s="29">
        <f t="shared" si="0"/>
        <v>0</v>
      </c>
      <c r="R69" s="29">
        <f t="shared" si="0"/>
        <v>0</v>
      </c>
      <c r="S69" s="29">
        <f t="shared" si="0"/>
        <v>-10.965063991698386</v>
      </c>
      <c r="T69" s="29">
        <f t="shared" si="1"/>
        <v>-4.0000000000000036</v>
      </c>
      <c r="U69" s="29">
        <f t="shared" si="1"/>
        <v>2.3890784982935287</v>
      </c>
      <c r="V69" s="34">
        <f t="shared" si="2"/>
        <v>1</v>
      </c>
      <c r="W69" s="31">
        <f t="shared" si="3"/>
        <v>2</v>
      </c>
      <c r="X69" s="31">
        <f t="shared" si="4"/>
        <v>2</v>
      </c>
      <c r="Y69" s="32">
        <f t="shared" si="5"/>
        <v>5</v>
      </c>
      <c r="Z69" s="33">
        <f t="shared" si="6"/>
        <v>-0.2</v>
      </c>
    </row>
    <row r="70" spans="1:26" ht="11.25">
      <c r="A70" s="27">
        <v>38504</v>
      </c>
      <c r="B70" s="35">
        <f>B68</f>
        <v>166933</v>
      </c>
      <c r="C70" s="35">
        <v>86542.93928693511</v>
      </c>
      <c r="D70" s="37">
        <v>266.4</v>
      </c>
      <c r="E70" s="38">
        <v>6.01</v>
      </c>
      <c r="F70" s="39">
        <v>5.58</v>
      </c>
      <c r="G70" s="29">
        <f t="shared" si="7"/>
        <v>4.601165486559311</v>
      </c>
      <c r="H70" s="29">
        <f t="shared" si="7"/>
        <v>5.707907081808239</v>
      </c>
      <c r="I70" s="29">
        <f t="shared" si="7"/>
        <v>5.421448357736436</v>
      </c>
      <c r="J70" s="29">
        <f t="shared" si="8"/>
        <v>-49.87531172069826</v>
      </c>
      <c r="K70" s="30">
        <f t="shared" si="8"/>
        <v>11.287758346581878</v>
      </c>
      <c r="L70" s="31">
        <f t="shared" si="9"/>
        <v>4</v>
      </c>
      <c r="M70" s="31">
        <f t="shared" si="10"/>
        <v>1</v>
      </c>
      <c r="N70" s="31">
        <f t="shared" si="11"/>
        <v>0</v>
      </c>
      <c r="O70" s="32">
        <f t="shared" si="12"/>
        <v>5</v>
      </c>
      <c r="P70" s="33">
        <f t="shared" si="13"/>
        <v>0.6000000000000001</v>
      </c>
      <c r="Q70" s="29">
        <f aca="true" t="shared" si="14" ref="Q70:S85">IF(B70="","",((B70/B69)-1)*100)</f>
        <v>0</v>
      </c>
      <c r="R70" s="29">
        <f t="shared" si="14"/>
        <v>0</v>
      </c>
      <c r="S70" s="29">
        <f t="shared" si="14"/>
        <v>3.4965034965035002</v>
      </c>
      <c r="T70" s="29">
        <f aca="true" t="shared" si="15" ref="T70:U85">IF(E70="","",-((E70/E69)-1)*100)</f>
        <v>-0.5016722408026641</v>
      </c>
      <c r="U70" s="29">
        <f t="shared" si="15"/>
        <v>2.447552447552437</v>
      </c>
      <c r="V70" s="34">
        <f aca="true" t="shared" si="16" ref="V70:V77">COUNTIF(Q70:U70,"&gt;0")</f>
        <v>2</v>
      </c>
      <c r="W70" s="31">
        <f aca="true" t="shared" si="17" ref="W70:W77">COUNTIF(Q70:U70,"&lt;0")</f>
        <v>1</v>
      </c>
      <c r="X70" s="31">
        <f aca="true" t="shared" si="18" ref="X70:X77">COUNTIF(Q70:U70,"=0")</f>
        <v>2</v>
      </c>
      <c r="Y70" s="32">
        <f aca="true" t="shared" si="19" ref="Y70:Y77">SUM(V70:X70)</f>
        <v>5</v>
      </c>
      <c r="Z70" s="33">
        <f aca="true" t="shared" si="20" ref="Z70:Z77">(V70/Y70)-(W70/Y70)</f>
        <v>0.2</v>
      </c>
    </row>
    <row r="71" spans="1:26" ht="11.25">
      <c r="A71" s="27">
        <v>38534</v>
      </c>
      <c r="B71" s="28">
        <v>169659</v>
      </c>
      <c r="C71" s="28">
        <v>89072.73108781879</v>
      </c>
      <c r="D71" s="37">
        <v>343.3</v>
      </c>
      <c r="E71" s="38">
        <v>6.25</v>
      </c>
      <c r="F71" s="39">
        <v>5.7</v>
      </c>
      <c r="G71" s="29">
        <f t="shared" si="7"/>
        <v>3.8393742425911537</v>
      </c>
      <c r="H71" s="29">
        <f t="shared" si="7"/>
        <v>6.245240612976333</v>
      </c>
      <c r="I71" s="29">
        <f t="shared" si="7"/>
        <v>6.317745432022304</v>
      </c>
      <c r="J71" s="29">
        <f t="shared" si="8"/>
        <v>-47.058823529411775</v>
      </c>
      <c r="K71" s="30">
        <f t="shared" si="8"/>
        <v>5.940594059405935</v>
      </c>
      <c r="L71" s="31">
        <f t="shared" si="9"/>
        <v>4</v>
      </c>
      <c r="M71" s="31">
        <f t="shared" si="10"/>
        <v>1</v>
      </c>
      <c r="N71" s="31">
        <f t="shared" si="11"/>
        <v>0</v>
      </c>
      <c r="O71" s="32">
        <f t="shared" si="12"/>
        <v>5</v>
      </c>
      <c r="P71" s="33">
        <f t="shared" si="13"/>
        <v>0.6000000000000001</v>
      </c>
      <c r="Q71" s="29">
        <f t="shared" si="14"/>
        <v>1.6329904812110163</v>
      </c>
      <c r="R71" s="29">
        <f t="shared" si="14"/>
        <v>2.923163717026167</v>
      </c>
      <c r="S71" s="29">
        <f t="shared" si="14"/>
        <v>28.866366366366393</v>
      </c>
      <c r="T71" s="29">
        <f t="shared" si="15"/>
        <v>-3.993344425956735</v>
      </c>
      <c r="U71" s="29">
        <f t="shared" si="15"/>
        <v>-2.1505376344086002</v>
      </c>
      <c r="V71" s="34">
        <f t="shared" si="16"/>
        <v>3</v>
      </c>
      <c r="W71" s="31">
        <f t="shared" si="17"/>
        <v>2</v>
      </c>
      <c r="X71" s="31">
        <f t="shared" si="18"/>
        <v>0</v>
      </c>
      <c r="Y71" s="32">
        <f t="shared" si="19"/>
        <v>5</v>
      </c>
      <c r="Z71" s="33">
        <f t="shared" si="20"/>
        <v>0.19999999999999996</v>
      </c>
    </row>
    <row r="72" spans="1:26" ht="11.25">
      <c r="A72" s="27">
        <v>38565</v>
      </c>
      <c r="B72" s="35">
        <f>B71</f>
        <v>169659</v>
      </c>
      <c r="C72" s="35">
        <v>89072.73108781879</v>
      </c>
      <c r="D72" s="37">
        <v>260.6</v>
      </c>
      <c r="E72" s="38">
        <v>6.44</v>
      </c>
      <c r="F72" s="39">
        <v>5.82</v>
      </c>
      <c r="G72" s="29">
        <f t="shared" si="7"/>
        <v>3.8393742425911537</v>
      </c>
      <c r="H72" s="29">
        <f t="shared" si="7"/>
        <v>6.245240612976333</v>
      </c>
      <c r="I72" s="29">
        <f t="shared" si="7"/>
        <v>2.6388341866876885</v>
      </c>
      <c r="J72" s="29">
        <f t="shared" si="8"/>
        <v>-45.37246049661401</v>
      </c>
      <c r="K72" s="30">
        <f t="shared" si="8"/>
        <v>0.8517887563884163</v>
      </c>
      <c r="L72" s="31">
        <f t="shared" si="9"/>
        <v>4</v>
      </c>
      <c r="M72" s="31">
        <f t="shared" si="10"/>
        <v>1</v>
      </c>
      <c r="N72" s="31">
        <f t="shared" si="11"/>
        <v>0</v>
      </c>
      <c r="O72" s="32">
        <f t="shared" si="12"/>
        <v>5</v>
      </c>
      <c r="P72" s="33">
        <f t="shared" si="13"/>
        <v>0.6000000000000001</v>
      </c>
      <c r="Q72" s="29">
        <f t="shared" si="14"/>
        <v>0</v>
      </c>
      <c r="R72" s="29">
        <f t="shared" si="14"/>
        <v>0</v>
      </c>
      <c r="S72" s="29">
        <f t="shared" si="14"/>
        <v>-24.089717448295943</v>
      </c>
      <c r="T72" s="29">
        <f t="shared" si="15"/>
        <v>-3.0399999999999983</v>
      </c>
      <c r="U72" s="29">
        <f t="shared" si="15"/>
        <v>-2.1052631578947434</v>
      </c>
      <c r="V72" s="34">
        <f t="shared" si="16"/>
        <v>0</v>
      </c>
      <c r="W72" s="31">
        <f t="shared" si="17"/>
        <v>3</v>
      </c>
      <c r="X72" s="31">
        <f t="shared" si="18"/>
        <v>2</v>
      </c>
      <c r="Y72" s="32">
        <f t="shared" si="19"/>
        <v>5</v>
      </c>
      <c r="Z72" s="33">
        <f t="shared" si="20"/>
        <v>-0.6</v>
      </c>
    </row>
    <row r="73" spans="1:26" ht="11.25">
      <c r="A73" s="27">
        <v>38596</v>
      </c>
      <c r="B73" s="35">
        <f>B71</f>
        <v>169659</v>
      </c>
      <c r="C73" s="35">
        <v>89072.73108781879</v>
      </c>
      <c r="D73" s="37">
        <v>260</v>
      </c>
      <c r="E73" s="38">
        <v>6.59</v>
      </c>
      <c r="F73" s="39">
        <v>5.77</v>
      </c>
      <c r="G73" s="29">
        <f t="shared" si="7"/>
        <v>3.8393742425911537</v>
      </c>
      <c r="H73" s="29">
        <f t="shared" si="7"/>
        <v>6.245240612976333</v>
      </c>
      <c r="I73" s="29">
        <f t="shared" si="7"/>
        <v>3.8753495805033955</v>
      </c>
      <c r="J73" s="29">
        <f t="shared" si="8"/>
        <v>-43.886462882096055</v>
      </c>
      <c r="K73" s="30">
        <f t="shared" si="8"/>
        <v>-0.3478260869565153</v>
      </c>
      <c r="L73" s="31">
        <f t="shared" si="9"/>
        <v>3</v>
      </c>
      <c r="M73" s="31">
        <f t="shared" si="10"/>
        <v>2</v>
      </c>
      <c r="N73" s="31">
        <f t="shared" si="11"/>
        <v>0</v>
      </c>
      <c r="O73" s="32">
        <f t="shared" si="12"/>
        <v>5</v>
      </c>
      <c r="P73" s="33">
        <f t="shared" si="13"/>
        <v>0.19999999999999996</v>
      </c>
      <c r="Q73" s="29">
        <f t="shared" si="14"/>
        <v>0</v>
      </c>
      <c r="R73" s="29">
        <f t="shared" si="14"/>
        <v>0</v>
      </c>
      <c r="S73" s="29">
        <f t="shared" si="14"/>
        <v>-0.23023791250960102</v>
      </c>
      <c r="T73" s="29">
        <f t="shared" si="15"/>
        <v>-2.329192546583836</v>
      </c>
      <c r="U73" s="29">
        <f t="shared" si="15"/>
        <v>0.85910652920963</v>
      </c>
      <c r="V73" s="34">
        <f t="shared" si="16"/>
        <v>1</v>
      </c>
      <c r="W73" s="31">
        <f t="shared" si="17"/>
        <v>2</v>
      </c>
      <c r="X73" s="31">
        <f t="shared" si="18"/>
        <v>2</v>
      </c>
      <c r="Y73" s="32">
        <f t="shared" si="19"/>
        <v>5</v>
      </c>
      <c r="Z73" s="33">
        <f t="shared" si="20"/>
        <v>-0.2</v>
      </c>
    </row>
    <row r="74" spans="1:26" ht="11.25">
      <c r="A74" s="27">
        <v>38626</v>
      </c>
      <c r="B74" s="28">
        <v>173666</v>
      </c>
      <c r="C74" s="28">
        <v>89253</v>
      </c>
      <c r="D74" s="37">
        <v>316.4</v>
      </c>
      <c r="E74" s="38">
        <v>6.75</v>
      </c>
      <c r="F74" s="39">
        <v>6.07</v>
      </c>
      <c r="G74" s="29">
        <f t="shared" si="7"/>
        <v>4.230660736899594</v>
      </c>
      <c r="H74" s="29">
        <f t="shared" si="7"/>
        <v>3.6198194353347812</v>
      </c>
      <c r="I74" s="29">
        <f t="shared" si="7"/>
        <v>4.353562005277034</v>
      </c>
      <c r="J74" s="29">
        <f t="shared" si="8"/>
        <v>-42.10526315789473</v>
      </c>
      <c r="K74" s="30">
        <f t="shared" si="8"/>
        <v>-6.118881118881125</v>
      </c>
      <c r="L74" s="31">
        <f t="shared" si="9"/>
        <v>3</v>
      </c>
      <c r="M74" s="31">
        <f t="shared" si="10"/>
        <v>2</v>
      </c>
      <c r="N74" s="31">
        <f t="shared" si="11"/>
        <v>0</v>
      </c>
      <c r="O74" s="32">
        <f t="shared" si="12"/>
        <v>5</v>
      </c>
      <c r="P74" s="33">
        <f t="shared" si="13"/>
        <v>0.19999999999999996</v>
      </c>
      <c r="Q74" s="29">
        <f t="shared" si="14"/>
        <v>2.36179630906701</v>
      </c>
      <c r="R74" s="29">
        <f t="shared" si="14"/>
        <v>0.20238395071043858</v>
      </c>
      <c r="S74" s="29">
        <f t="shared" si="14"/>
        <v>21.69230769230768</v>
      </c>
      <c r="T74" s="29">
        <f t="shared" si="15"/>
        <v>-2.427921092564489</v>
      </c>
      <c r="U74" s="29">
        <f t="shared" si="15"/>
        <v>-5.19930675909881</v>
      </c>
      <c r="V74" s="34">
        <f t="shared" si="16"/>
        <v>3</v>
      </c>
      <c r="W74" s="31">
        <f t="shared" si="17"/>
        <v>2</v>
      </c>
      <c r="X74" s="31">
        <f t="shared" si="18"/>
        <v>0</v>
      </c>
      <c r="Y74" s="32">
        <f t="shared" si="19"/>
        <v>5</v>
      </c>
      <c r="Z74" s="33">
        <f t="shared" si="20"/>
        <v>0.19999999999999996</v>
      </c>
    </row>
    <row r="75" spans="1:26" ht="11.25">
      <c r="A75" s="27">
        <v>38657</v>
      </c>
      <c r="B75" s="35">
        <f>B74</f>
        <v>173666</v>
      </c>
      <c r="C75" s="35">
        <f>C74</f>
        <v>89253</v>
      </c>
      <c r="D75" s="37">
        <v>255</v>
      </c>
      <c r="E75" s="38">
        <v>7</v>
      </c>
      <c r="F75" s="39">
        <v>6.33</v>
      </c>
      <c r="G75" s="29">
        <f t="shared" si="7"/>
        <v>4.230660736899594</v>
      </c>
      <c r="H75" s="29">
        <f t="shared" si="7"/>
        <v>3.6198194353347812</v>
      </c>
      <c r="I75" s="29">
        <f t="shared" si="7"/>
        <v>1.0301109350237647</v>
      </c>
      <c r="J75" s="29">
        <f t="shared" si="8"/>
        <v>-41.98782961460448</v>
      </c>
      <c r="K75" s="30">
        <f t="shared" si="8"/>
        <v>-10.471204188481664</v>
      </c>
      <c r="L75" s="31">
        <f t="shared" si="9"/>
        <v>3</v>
      </c>
      <c r="M75" s="31">
        <f t="shared" si="10"/>
        <v>2</v>
      </c>
      <c r="N75" s="31">
        <f t="shared" si="11"/>
        <v>0</v>
      </c>
      <c r="O75" s="32">
        <f t="shared" si="12"/>
        <v>5</v>
      </c>
      <c r="P75" s="33">
        <f t="shared" si="13"/>
        <v>0.19999999999999996</v>
      </c>
      <c r="Q75" s="29">
        <f t="shared" si="14"/>
        <v>0</v>
      </c>
      <c r="R75" s="29">
        <f t="shared" si="14"/>
        <v>0</v>
      </c>
      <c r="S75" s="29">
        <f t="shared" si="14"/>
        <v>-19.40581542351453</v>
      </c>
      <c r="T75" s="29">
        <f t="shared" si="15"/>
        <v>-3.703703703703698</v>
      </c>
      <c r="U75" s="29">
        <f t="shared" si="15"/>
        <v>-4.283360790774293</v>
      </c>
      <c r="V75" s="34">
        <f t="shared" si="16"/>
        <v>0</v>
      </c>
      <c r="W75" s="31">
        <f t="shared" si="17"/>
        <v>3</v>
      </c>
      <c r="X75" s="31">
        <f t="shared" si="18"/>
        <v>2</v>
      </c>
      <c r="Y75" s="32">
        <f t="shared" si="19"/>
        <v>5</v>
      </c>
      <c r="Z75" s="33">
        <f t="shared" si="20"/>
        <v>-0.6</v>
      </c>
    </row>
    <row r="76" spans="1:26" ht="11.25">
      <c r="A76" s="27">
        <v>38687</v>
      </c>
      <c r="B76" s="35">
        <f>B74</f>
        <v>173666</v>
      </c>
      <c r="C76" s="35">
        <f>C74</f>
        <v>89253</v>
      </c>
      <c r="D76" s="37">
        <v>270.1</v>
      </c>
      <c r="E76" s="38">
        <v>7.15</v>
      </c>
      <c r="F76" s="39">
        <v>6.27</v>
      </c>
      <c r="G76" s="29">
        <f t="shared" si="7"/>
        <v>4.230660736899594</v>
      </c>
      <c r="H76" s="29">
        <f t="shared" si="7"/>
        <v>3.6198194353347812</v>
      </c>
      <c r="I76" s="29">
        <f t="shared" si="7"/>
        <v>4.60883036405888</v>
      </c>
      <c r="J76" s="29">
        <f t="shared" si="8"/>
        <v>-38.834951456310684</v>
      </c>
      <c r="K76" s="30">
        <f t="shared" si="8"/>
        <v>-9.043478260869552</v>
      </c>
      <c r="L76" s="31">
        <f t="shared" si="9"/>
        <v>3</v>
      </c>
      <c r="M76" s="31">
        <f t="shared" si="10"/>
        <v>2</v>
      </c>
      <c r="N76" s="31">
        <f t="shared" si="11"/>
        <v>0</v>
      </c>
      <c r="O76" s="32">
        <f t="shared" si="12"/>
        <v>5</v>
      </c>
      <c r="P76" s="33">
        <f t="shared" si="13"/>
        <v>0.19999999999999996</v>
      </c>
      <c r="Q76" s="29">
        <f t="shared" si="14"/>
        <v>0</v>
      </c>
      <c r="R76" s="29">
        <f t="shared" si="14"/>
        <v>0</v>
      </c>
      <c r="S76" s="29">
        <f t="shared" si="14"/>
        <v>5.92156862745099</v>
      </c>
      <c r="T76" s="29">
        <f t="shared" si="15"/>
        <v>-2.1428571428571574</v>
      </c>
      <c r="U76" s="29">
        <f t="shared" si="15"/>
        <v>0.9478672985782088</v>
      </c>
      <c r="V76" s="34">
        <f t="shared" si="16"/>
        <v>2</v>
      </c>
      <c r="W76" s="31">
        <f t="shared" si="17"/>
        <v>1</v>
      </c>
      <c r="X76" s="31">
        <f t="shared" si="18"/>
        <v>2</v>
      </c>
      <c r="Y76" s="32">
        <f t="shared" si="19"/>
        <v>5</v>
      </c>
      <c r="Z76" s="33">
        <f t="shared" si="20"/>
        <v>0.2</v>
      </c>
    </row>
    <row r="77" spans="1:26" ht="11.25">
      <c r="A77" s="27">
        <v>38718</v>
      </c>
      <c r="B77" s="40">
        <v>179444</v>
      </c>
      <c r="C77" s="28">
        <v>90926</v>
      </c>
      <c r="D77" s="37">
        <v>389</v>
      </c>
      <c r="E77" s="38">
        <v>7.26</v>
      </c>
      <c r="F77" s="39">
        <v>6.15</v>
      </c>
      <c r="G77" s="29">
        <f>IF(B77="","",((B77/B65)-1)*100)</f>
        <v>8.780969816742346</v>
      </c>
      <c r="H77" s="29">
        <f>IF(C77="","",((C77/C65)-1)*100)</f>
        <v>7.646797061744937</v>
      </c>
      <c r="I77" s="29">
        <f>IF(D77="","",((D77/D65)-1)*100)</f>
        <v>4.823497709512248</v>
      </c>
      <c r="J77" s="29">
        <f>IF(E77="","",-((E77/E65)-1)*100)</f>
        <v>-38.28571428571428</v>
      </c>
      <c r="K77" s="30">
        <f>IF(F77="","",-((F77/F65)-1)*100)</f>
        <v>-7.705779334500873</v>
      </c>
      <c r="L77" s="31">
        <f>COUNTIF(G77:K77,"&gt;0")</f>
        <v>3</v>
      </c>
      <c r="M77" s="31">
        <f>COUNTIF(G77:K77,"&lt;0")</f>
        <v>2</v>
      </c>
      <c r="N77" s="31">
        <f>COUNTIF(G77:K77,"=0")</f>
        <v>0</v>
      </c>
      <c r="O77" s="32">
        <f>SUM(L77:N77)</f>
        <v>5</v>
      </c>
      <c r="P77" s="33">
        <f>(L77/O77)-(M77/O77)</f>
        <v>0.19999999999999996</v>
      </c>
      <c r="Q77" s="29">
        <f t="shared" si="14"/>
        <v>3.327076111616556</v>
      </c>
      <c r="R77" s="29">
        <f t="shared" si="14"/>
        <v>1.8744467973065282</v>
      </c>
      <c r="S77" s="29">
        <f t="shared" si="14"/>
        <v>44.02073306182894</v>
      </c>
      <c r="T77" s="29">
        <f t="shared" si="15"/>
        <v>-1.538461538461533</v>
      </c>
      <c r="U77" s="29">
        <f t="shared" si="15"/>
        <v>1.9138755980861122</v>
      </c>
      <c r="V77" s="34">
        <f>COUNTIF(Q77:U77,"&gt;0")</f>
        <v>4</v>
      </c>
      <c r="W77" s="31">
        <f>COUNTIF(Q77:U77,"&lt;0")</f>
        <v>1</v>
      </c>
      <c r="X77" s="31">
        <f>COUNTIF(Q77:U77,"=0")</f>
        <v>0</v>
      </c>
      <c r="Y77" s="32">
        <f>SUM(V77:X77)</f>
        <v>5</v>
      </c>
      <c r="Z77" s="33">
        <f>(V77/Y77)-(W77/Y77)</f>
        <v>0.6000000000000001</v>
      </c>
    </row>
    <row r="78" spans="1:26" ht="11.25">
      <c r="A78" s="27">
        <v>38749</v>
      </c>
      <c r="B78" s="35">
        <f>B77</f>
        <v>179444</v>
      </c>
      <c r="C78" s="35">
        <f>C77</f>
        <v>90926</v>
      </c>
      <c r="D78" s="37">
        <v>231.5</v>
      </c>
      <c r="E78" s="38">
        <v>7.5</v>
      </c>
      <c r="F78" s="39">
        <v>6.25</v>
      </c>
      <c r="G78" s="29">
        <f aca="true" t="shared" si="21" ref="G78:I90">IF(B78="","",((B78/B66)-1)*100)</f>
        <v>8.780969816742346</v>
      </c>
      <c r="H78" s="29">
        <f t="shared" si="21"/>
        <v>7.646797061744937</v>
      </c>
      <c r="I78" s="29">
        <f t="shared" si="21"/>
        <v>6.095325389550865</v>
      </c>
      <c r="J78" s="29">
        <f aca="true" t="shared" si="22" ref="J78:K90">IF(E78="","",-((E78/E66)-1)*100)</f>
        <v>-36.612021857923494</v>
      </c>
      <c r="K78" s="30">
        <f t="shared" si="22"/>
        <v>-11.012433392539966</v>
      </c>
      <c r="L78" s="31">
        <f aca="true" t="shared" si="23" ref="L78:L88">COUNTIF(G78:K78,"&gt;0")</f>
        <v>3</v>
      </c>
      <c r="M78" s="31">
        <f aca="true" t="shared" si="24" ref="M78:M88">COUNTIF(G78:K78,"&lt;0")</f>
        <v>2</v>
      </c>
      <c r="N78" s="31">
        <f aca="true" t="shared" si="25" ref="N78:N88">COUNTIF(G78:K78,"=0")</f>
        <v>0</v>
      </c>
      <c r="O78" s="32">
        <f aca="true" t="shared" si="26" ref="O78:O88">SUM(L78:N78)</f>
        <v>5</v>
      </c>
      <c r="P78" s="33">
        <f aca="true" t="shared" si="27" ref="P78:P88">(L78/O78)-(M78/O78)</f>
        <v>0.19999999999999996</v>
      </c>
      <c r="Q78" s="29">
        <f t="shared" si="14"/>
        <v>0</v>
      </c>
      <c r="R78" s="29">
        <f t="shared" si="14"/>
        <v>0</v>
      </c>
      <c r="S78" s="29">
        <f t="shared" si="14"/>
        <v>-40.488431876606676</v>
      </c>
      <c r="T78" s="29">
        <f t="shared" si="15"/>
        <v>-3.3057851239669533</v>
      </c>
      <c r="U78" s="29">
        <f t="shared" si="15"/>
        <v>-1.6260162601625883</v>
      </c>
      <c r="V78" s="34">
        <f aca="true" t="shared" si="28" ref="V78:V88">COUNTIF(Q78:U78,"&gt;0")</f>
        <v>0</v>
      </c>
      <c r="W78" s="31">
        <f aca="true" t="shared" si="29" ref="W78:W88">COUNTIF(Q78:U78,"&lt;0")</f>
        <v>3</v>
      </c>
      <c r="X78" s="31">
        <f aca="true" t="shared" si="30" ref="X78:X88">COUNTIF(Q78:U78,"=0")</f>
        <v>2</v>
      </c>
      <c r="Y78" s="32">
        <f aca="true" t="shared" si="31" ref="Y78:Y88">SUM(V78:X78)</f>
        <v>5</v>
      </c>
      <c r="Z78" s="33">
        <f aca="true" t="shared" si="32" ref="Z78:Z88">(V78/Y78)-(W78/Y78)</f>
        <v>-0.6</v>
      </c>
    </row>
    <row r="79" spans="1:26" ht="11.25">
      <c r="A79" s="27">
        <v>38777</v>
      </c>
      <c r="B79" s="35">
        <f>B77</f>
        <v>179444</v>
      </c>
      <c r="C79" s="35">
        <f>C77</f>
        <v>90926</v>
      </c>
      <c r="D79" s="37">
        <v>233.2</v>
      </c>
      <c r="E79" s="38">
        <v>7.53</v>
      </c>
      <c r="F79" s="39">
        <v>6.32</v>
      </c>
      <c r="G79" s="29">
        <f t="shared" si="21"/>
        <v>8.780969816742346</v>
      </c>
      <c r="H79" s="29">
        <f t="shared" si="21"/>
        <v>7.646797061744937</v>
      </c>
      <c r="I79" s="29">
        <f t="shared" si="21"/>
        <v>3.2315183709605844</v>
      </c>
      <c r="J79" s="29">
        <f t="shared" si="22"/>
        <v>-34.9462365591398</v>
      </c>
      <c r="K79" s="30">
        <f t="shared" si="22"/>
        <v>-6.5767284991568475</v>
      </c>
      <c r="L79" s="31">
        <f t="shared" si="23"/>
        <v>3</v>
      </c>
      <c r="M79" s="31">
        <f t="shared" si="24"/>
        <v>2</v>
      </c>
      <c r="N79" s="31">
        <f t="shared" si="25"/>
        <v>0</v>
      </c>
      <c r="O79" s="32">
        <f t="shared" si="26"/>
        <v>5</v>
      </c>
      <c r="P79" s="33">
        <f t="shared" si="27"/>
        <v>0.19999999999999996</v>
      </c>
      <c r="Q79" s="29">
        <f t="shared" si="14"/>
        <v>0</v>
      </c>
      <c r="R79" s="29">
        <f t="shared" si="14"/>
        <v>0</v>
      </c>
      <c r="S79" s="29">
        <f t="shared" si="14"/>
        <v>0.7343412526997772</v>
      </c>
      <c r="T79" s="29">
        <f t="shared" si="15"/>
        <v>-0.40000000000000036</v>
      </c>
      <c r="U79" s="29">
        <f t="shared" si="15"/>
        <v>-1.1200000000000099</v>
      </c>
      <c r="V79" s="34">
        <f t="shared" si="28"/>
        <v>1</v>
      </c>
      <c r="W79" s="31">
        <f t="shared" si="29"/>
        <v>2</v>
      </c>
      <c r="X79" s="31">
        <f t="shared" si="30"/>
        <v>2</v>
      </c>
      <c r="Y79" s="32">
        <f t="shared" si="31"/>
        <v>5</v>
      </c>
      <c r="Z79" s="33">
        <f t="shared" si="32"/>
        <v>-0.2</v>
      </c>
    </row>
    <row r="80" spans="1:26" ht="11.25">
      <c r="A80" s="27">
        <v>38808</v>
      </c>
      <c r="B80" s="28">
        <v>182883</v>
      </c>
      <c r="C80" s="28">
        <v>91113</v>
      </c>
      <c r="D80" s="37">
        <v>306.6</v>
      </c>
      <c r="E80" s="38">
        <v>7.75</v>
      </c>
      <c r="F80" s="39">
        <v>6.51</v>
      </c>
      <c r="G80" s="29">
        <f t="shared" si="21"/>
        <v>9.554731539000683</v>
      </c>
      <c r="H80" s="29">
        <f t="shared" si="21"/>
        <v>5.280685808362429</v>
      </c>
      <c r="I80" s="29">
        <f t="shared" si="21"/>
        <v>6.0532687651331685</v>
      </c>
      <c r="J80" s="29">
        <f t="shared" si="22"/>
        <v>-34.78260869565217</v>
      </c>
      <c r="K80" s="30">
        <f t="shared" si="22"/>
        <v>-11.092150170648463</v>
      </c>
      <c r="L80" s="31">
        <f t="shared" si="23"/>
        <v>3</v>
      </c>
      <c r="M80" s="31">
        <f t="shared" si="24"/>
        <v>2</v>
      </c>
      <c r="N80" s="31">
        <f t="shared" si="25"/>
        <v>0</v>
      </c>
      <c r="O80" s="32">
        <f t="shared" si="26"/>
        <v>5</v>
      </c>
      <c r="P80" s="33">
        <f t="shared" si="27"/>
        <v>0.19999999999999996</v>
      </c>
      <c r="Q80" s="29">
        <f t="shared" si="14"/>
        <v>1.9164753349234287</v>
      </c>
      <c r="R80" s="29">
        <f t="shared" si="14"/>
        <v>0.20566174691507566</v>
      </c>
      <c r="S80" s="29">
        <f t="shared" si="14"/>
        <v>31.475128644939975</v>
      </c>
      <c r="T80" s="29">
        <f t="shared" si="15"/>
        <v>-2.921646746347939</v>
      </c>
      <c r="U80" s="29">
        <f t="shared" si="15"/>
        <v>-3.0063291139240444</v>
      </c>
      <c r="V80" s="34">
        <f t="shared" si="28"/>
        <v>3</v>
      </c>
      <c r="W80" s="31">
        <f t="shared" si="29"/>
        <v>2</v>
      </c>
      <c r="X80" s="31">
        <f t="shared" si="30"/>
        <v>0</v>
      </c>
      <c r="Y80" s="32">
        <f t="shared" si="31"/>
        <v>5</v>
      </c>
      <c r="Z80" s="33">
        <f t="shared" si="32"/>
        <v>0.19999999999999996</v>
      </c>
    </row>
    <row r="81" spans="1:26" ht="11.25">
      <c r="A81" s="27">
        <v>38838</v>
      </c>
      <c r="B81" s="35">
        <f>B80</f>
        <v>182883</v>
      </c>
      <c r="C81" s="35">
        <f>C80</f>
        <v>91113</v>
      </c>
      <c r="D81" s="37">
        <v>267.3</v>
      </c>
      <c r="E81" s="38">
        <v>7.93</v>
      </c>
      <c r="F81" s="39">
        <v>6.6</v>
      </c>
      <c r="G81" s="29">
        <f t="shared" si="21"/>
        <v>9.554731539000683</v>
      </c>
      <c r="H81" s="29">
        <f t="shared" si="21"/>
        <v>5.280685808362429</v>
      </c>
      <c r="I81" s="29">
        <f t="shared" si="21"/>
        <v>3.8461538461538547</v>
      </c>
      <c r="J81" s="29">
        <f t="shared" si="22"/>
        <v>-32.6086956521739</v>
      </c>
      <c r="K81" s="30">
        <f t="shared" si="22"/>
        <v>-15.384615384615374</v>
      </c>
      <c r="L81" s="31">
        <f t="shared" si="23"/>
        <v>3</v>
      </c>
      <c r="M81" s="31">
        <f t="shared" si="24"/>
        <v>2</v>
      </c>
      <c r="N81" s="31">
        <f t="shared" si="25"/>
        <v>0</v>
      </c>
      <c r="O81" s="32">
        <f t="shared" si="26"/>
        <v>5</v>
      </c>
      <c r="P81" s="33">
        <f t="shared" si="27"/>
        <v>0.19999999999999996</v>
      </c>
      <c r="Q81" s="29">
        <f t="shared" si="14"/>
        <v>0</v>
      </c>
      <c r="R81" s="29">
        <f t="shared" si="14"/>
        <v>0</v>
      </c>
      <c r="S81" s="29">
        <f t="shared" si="14"/>
        <v>-12.818003913894326</v>
      </c>
      <c r="T81" s="29">
        <f t="shared" si="15"/>
        <v>-2.3225806451612874</v>
      </c>
      <c r="U81" s="29">
        <f t="shared" si="15"/>
        <v>-1.382488479262678</v>
      </c>
      <c r="V81" s="34">
        <f t="shared" si="28"/>
        <v>0</v>
      </c>
      <c r="W81" s="31">
        <f t="shared" si="29"/>
        <v>3</v>
      </c>
      <c r="X81" s="31">
        <f t="shared" si="30"/>
        <v>2</v>
      </c>
      <c r="Y81" s="32">
        <f t="shared" si="31"/>
        <v>5</v>
      </c>
      <c r="Z81" s="33">
        <f t="shared" si="32"/>
        <v>-0.6</v>
      </c>
    </row>
    <row r="82" spans="1:26" ht="11.25">
      <c r="A82" s="27">
        <v>38869</v>
      </c>
      <c r="B82" s="35">
        <f>B80</f>
        <v>182883</v>
      </c>
      <c r="C82" s="35">
        <f>C80</f>
        <v>91113</v>
      </c>
      <c r="D82" s="37">
        <v>269.3</v>
      </c>
      <c r="E82" s="38">
        <v>8.02</v>
      </c>
      <c r="F82" s="39">
        <v>6.68</v>
      </c>
      <c r="G82" s="29">
        <f t="shared" si="21"/>
        <v>9.554731539000683</v>
      </c>
      <c r="H82" s="29">
        <f t="shared" si="21"/>
        <v>5.280685808362429</v>
      </c>
      <c r="I82" s="29">
        <f t="shared" si="21"/>
        <v>1.0885885885886015</v>
      </c>
      <c r="J82" s="29">
        <f t="shared" si="22"/>
        <v>-33.44425956738768</v>
      </c>
      <c r="K82" s="30">
        <f t="shared" si="22"/>
        <v>-19.713261648745515</v>
      </c>
      <c r="L82" s="31">
        <f t="shared" si="23"/>
        <v>3</v>
      </c>
      <c r="M82" s="31">
        <f t="shared" si="24"/>
        <v>2</v>
      </c>
      <c r="N82" s="31">
        <f t="shared" si="25"/>
        <v>0</v>
      </c>
      <c r="O82" s="32">
        <f t="shared" si="26"/>
        <v>5</v>
      </c>
      <c r="P82" s="33">
        <f t="shared" si="27"/>
        <v>0.19999999999999996</v>
      </c>
      <c r="Q82" s="29">
        <f t="shared" si="14"/>
        <v>0</v>
      </c>
      <c r="R82" s="29">
        <f t="shared" si="14"/>
        <v>0</v>
      </c>
      <c r="S82" s="29">
        <f t="shared" si="14"/>
        <v>0.7482229704451893</v>
      </c>
      <c r="T82" s="29">
        <f t="shared" si="15"/>
        <v>-1.134930643127352</v>
      </c>
      <c r="U82" s="29">
        <f t="shared" si="15"/>
        <v>-1.21212121212122</v>
      </c>
      <c r="V82" s="34">
        <f t="shared" si="28"/>
        <v>1</v>
      </c>
      <c r="W82" s="31">
        <f t="shared" si="29"/>
        <v>2</v>
      </c>
      <c r="X82" s="31">
        <f t="shared" si="30"/>
        <v>2</v>
      </c>
      <c r="Y82" s="32">
        <f t="shared" si="31"/>
        <v>5</v>
      </c>
      <c r="Z82" s="33">
        <f t="shared" si="32"/>
        <v>-0.2</v>
      </c>
    </row>
    <row r="83" spans="1:26" ht="11.25">
      <c r="A83" s="27">
        <v>38899</v>
      </c>
      <c r="B83" s="28">
        <v>185342</v>
      </c>
      <c r="C83" s="28">
        <v>91816</v>
      </c>
      <c r="D83" s="37">
        <v>343.4</v>
      </c>
      <c r="E83" s="38">
        <v>8.25</v>
      </c>
      <c r="F83" s="39">
        <v>6.76</v>
      </c>
      <c r="G83" s="29">
        <f t="shared" si="21"/>
        <v>9.243836165484876</v>
      </c>
      <c r="H83" s="29">
        <f t="shared" si="21"/>
        <v>3.0798077915412447</v>
      </c>
      <c r="I83" s="29">
        <f t="shared" si="21"/>
        <v>0.029129041654529786</v>
      </c>
      <c r="J83" s="29">
        <f t="shared" si="22"/>
        <v>-32.00000000000001</v>
      </c>
      <c r="K83" s="30">
        <f t="shared" si="22"/>
        <v>-18.596491228070168</v>
      </c>
      <c r="L83" s="31">
        <f t="shared" si="23"/>
        <v>3</v>
      </c>
      <c r="M83" s="31">
        <f t="shared" si="24"/>
        <v>2</v>
      </c>
      <c r="N83" s="31">
        <f t="shared" si="25"/>
        <v>0</v>
      </c>
      <c r="O83" s="32">
        <f t="shared" si="26"/>
        <v>5</v>
      </c>
      <c r="P83" s="33">
        <f t="shared" si="27"/>
        <v>0.19999999999999996</v>
      </c>
      <c r="Q83" s="29">
        <f t="shared" si="14"/>
        <v>1.3445754936216137</v>
      </c>
      <c r="R83" s="29">
        <f t="shared" si="14"/>
        <v>0.7715693699033022</v>
      </c>
      <c r="S83" s="29">
        <f t="shared" si="14"/>
        <v>27.515781656145542</v>
      </c>
      <c r="T83" s="29">
        <f t="shared" si="15"/>
        <v>-2.8678304239401653</v>
      </c>
      <c r="U83" s="29">
        <f t="shared" si="15"/>
        <v>-1.1976047904191711</v>
      </c>
      <c r="V83" s="34">
        <f t="shared" si="28"/>
        <v>3</v>
      </c>
      <c r="W83" s="31">
        <f t="shared" si="29"/>
        <v>2</v>
      </c>
      <c r="X83" s="31">
        <f t="shared" si="30"/>
        <v>0</v>
      </c>
      <c r="Y83" s="32">
        <f t="shared" si="31"/>
        <v>5</v>
      </c>
      <c r="Z83" s="33">
        <f t="shared" si="32"/>
        <v>0.19999999999999996</v>
      </c>
    </row>
    <row r="84" spans="1:26" ht="11.25">
      <c r="A84" s="27">
        <v>38930</v>
      </c>
      <c r="B84" s="35">
        <f>B83</f>
        <v>185342</v>
      </c>
      <c r="C84" s="35">
        <f>C83</f>
        <v>91816</v>
      </c>
      <c r="D84" s="37">
        <v>256.7</v>
      </c>
      <c r="E84" s="38">
        <v>8.25</v>
      </c>
      <c r="F84" s="39">
        <v>6.52</v>
      </c>
      <c r="G84" s="29">
        <f t="shared" si="21"/>
        <v>9.243836165484876</v>
      </c>
      <c r="H84" s="29">
        <f t="shared" si="21"/>
        <v>3.0798077915412447</v>
      </c>
      <c r="I84" s="29">
        <f t="shared" si="21"/>
        <v>-1.4965464313123733</v>
      </c>
      <c r="J84" s="29">
        <f t="shared" si="22"/>
        <v>-28.105590062111794</v>
      </c>
      <c r="K84" s="30">
        <f t="shared" si="22"/>
        <v>-12.027491408934686</v>
      </c>
      <c r="L84" s="31">
        <f t="shared" si="23"/>
        <v>2</v>
      </c>
      <c r="M84" s="31">
        <f t="shared" si="24"/>
        <v>3</v>
      </c>
      <c r="N84" s="31">
        <f t="shared" si="25"/>
        <v>0</v>
      </c>
      <c r="O84" s="32">
        <f t="shared" si="26"/>
        <v>5</v>
      </c>
      <c r="P84" s="33">
        <f t="shared" si="27"/>
        <v>-0.19999999999999996</v>
      </c>
      <c r="Q84" s="29">
        <f t="shared" si="14"/>
        <v>0</v>
      </c>
      <c r="R84" s="29">
        <f t="shared" si="14"/>
        <v>0</v>
      </c>
      <c r="S84" s="29">
        <f t="shared" si="14"/>
        <v>-25.247524752475247</v>
      </c>
      <c r="T84" s="29">
        <f t="shared" si="15"/>
        <v>0</v>
      </c>
      <c r="U84" s="29">
        <f t="shared" si="15"/>
        <v>3.5502958579881727</v>
      </c>
      <c r="V84" s="34">
        <f t="shared" si="28"/>
        <v>1</v>
      </c>
      <c r="W84" s="31">
        <f t="shared" si="29"/>
        <v>1</v>
      </c>
      <c r="X84" s="31">
        <f t="shared" si="30"/>
        <v>3</v>
      </c>
      <c r="Y84" s="32">
        <f t="shared" si="31"/>
        <v>5</v>
      </c>
      <c r="Z84" s="33">
        <f t="shared" si="32"/>
        <v>0</v>
      </c>
    </row>
    <row r="85" spans="1:26" ht="11.25">
      <c r="A85" s="27">
        <v>38961</v>
      </c>
      <c r="B85" s="35">
        <f>B83</f>
        <v>185342</v>
      </c>
      <c r="C85" s="35">
        <f>C83</f>
        <v>91816</v>
      </c>
      <c r="D85" s="37">
        <v>180.8</v>
      </c>
      <c r="E85" s="38">
        <v>8.25</v>
      </c>
      <c r="F85" s="39">
        <v>6.4</v>
      </c>
      <c r="G85" s="29">
        <f t="shared" si="21"/>
        <v>9.243836165484876</v>
      </c>
      <c r="H85" s="29">
        <f t="shared" si="21"/>
        <v>3.0798077915412447</v>
      </c>
      <c r="I85" s="29">
        <f t="shared" si="21"/>
        <v>-30.461538461538463</v>
      </c>
      <c r="J85" s="29">
        <f t="shared" si="22"/>
        <v>-25.189681335356596</v>
      </c>
      <c r="K85" s="30">
        <f t="shared" si="22"/>
        <v>-10.918544194107472</v>
      </c>
      <c r="L85" s="31">
        <f t="shared" si="23"/>
        <v>2</v>
      </c>
      <c r="M85" s="31">
        <f t="shared" si="24"/>
        <v>3</v>
      </c>
      <c r="N85" s="31">
        <f t="shared" si="25"/>
        <v>0</v>
      </c>
      <c r="O85" s="32">
        <f t="shared" si="26"/>
        <v>5</v>
      </c>
      <c r="P85" s="33">
        <f t="shared" si="27"/>
        <v>-0.19999999999999996</v>
      </c>
      <c r="Q85" s="29">
        <f t="shared" si="14"/>
        <v>0</v>
      </c>
      <c r="R85" s="29">
        <f t="shared" si="14"/>
        <v>0</v>
      </c>
      <c r="S85" s="29">
        <f t="shared" si="14"/>
        <v>-29.5675886248539</v>
      </c>
      <c r="T85" s="29">
        <f t="shared" si="15"/>
        <v>0</v>
      </c>
      <c r="U85" s="29">
        <f t="shared" si="15"/>
        <v>1.8404907975460016</v>
      </c>
      <c r="V85" s="34">
        <f t="shared" si="28"/>
        <v>1</v>
      </c>
      <c r="W85" s="31">
        <f t="shared" si="29"/>
        <v>1</v>
      </c>
      <c r="X85" s="31">
        <f t="shared" si="30"/>
        <v>3</v>
      </c>
      <c r="Y85" s="32">
        <f t="shared" si="31"/>
        <v>5</v>
      </c>
      <c r="Z85" s="33">
        <f t="shared" si="32"/>
        <v>0</v>
      </c>
    </row>
    <row r="86" spans="1:26" ht="11.25">
      <c r="A86" s="27">
        <v>38991</v>
      </c>
      <c r="B86" s="28">
        <v>188526</v>
      </c>
      <c r="C86" s="28">
        <v>93633</v>
      </c>
      <c r="D86" s="37">
        <v>391.7</v>
      </c>
      <c r="E86" s="38">
        <v>8.25</v>
      </c>
      <c r="F86" s="39">
        <v>6.36</v>
      </c>
      <c r="G86" s="29">
        <f t="shared" si="21"/>
        <v>8.556654728041192</v>
      </c>
      <c r="H86" s="29">
        <f t="shared" si="21"/>
        <v>4.9073980706530795</v>
      </c>
      <c r="I86" s="29">
        <f t="shared" si="21"/>
        <v>23.798988621997474</v>
      </c>
      <c r="J86" s="29">
        <f t="shared" si="22"/>
        <v>-22.222222222222232</v>
      </c>
      <c r="K86" s="30">
        <f t="shared" si="22"/>
        <v>-4.777594728171342</v>
      </c>
      <c r="L86" s="31">
        <f t="shared" si="23"/>
        <v>3</v>
      </c>
      <c r="M86" s="31">
        <f t="shared" si="24"/>
        <v>2</v>
      </c>
      <c r="N86" s="31">
        <f t="shared" si="25"/>
        <v>0</v>
      </c>
      <c r="O86" s="32">
        <f t="shared" si="26"/>
        <v>5</v>
      </c>
      <c r="P86" s="33">
        <f t="shared" si="27"/>
        <v>0.19999999999999996</v>
      </c>
      <c r="Q86" s="29">
        <f aca="true" t="shared" si="33" ref="Q86:S101">IF(B86="","",((B86/B85)-1)*100)</f>
        <v>1.7179052778107495</v>
      </c>
      <c r="R86" s="29">
        <f t="shared" si="33"/>
        <v>1.9789579158316695</v>
      </c>
      <c r="S86" s="29">
        <f t="shared" si="33"/>
        <v>116.64823008849554</v>
      </c>
      <c r="T86" s="29">
        <f>IF(E86="","",-((E86/E85)-1)*100)</f>
        <v>0</v>
      </c>
      <c r="U86" s="29">
        <f>IF(F86="","",-((F86/F85)-1)*100)</f>
        <v>0.6249999999999978</v>
      </c>
      <c r="V86" s="34">
        <f t="shared" si="28"/>
        <v>4</v>
      </c>
      <c r="W86" s="31">
        <f t="shared" si="29"/>
        <v>0</v>
      </c>
      <c r="X86" s="31">
        <f t="shared" si="30"/>
        <v>1</v>
      </c>
      <c r="Y86" s="32">
        <f t="shared" si="31"/>
        <v>5</v>
      </c>
      <c r="Z86" s="33">
        <f t="shared" si="32"/>
        <v>0.8</v>
      </c>
    </row>
    <row r="87" spans="1:26" ht="11.25">
      <c r="A87" s="27">
        <v>39022</v>
      </c>
      <c r="B87" s="35">
        <f>B86</f>
        <v>188526</v>
      </c>
      <c r="C87" s="35">
        <f>C86</f>
        <v>93633</v>
      </c>
      <c r="D87" s="37">
        <v>288.4</v>
      </c>
      <c r="E87" s="38">
        <v>8.25</v>
      </c>
      <c r="F87" s="39">
        <v>6.24</v>
      </c>
      <c r="G87" s="29">
        <f t="shared" si="21"/>
        <v>8.556654728041192</v>
      </c>
      <c r="H87" s="29">
        <f t="shared" si="21"/>
        <v>4.9073980706530795</v>
      </c>
      <c r="I87" s="29">
        <f t="shared" si="21"/>
        <v>13.098039215686264</v>
      </c>
      <c r="J87" s="29">
        <f t="shared" si="22"/>
        <v>-17.85714285714286</v>
      </c>
      <c r="K87" s="30">
        <f t="shared" si="22"/>
        <v>1.421800947867291</v>
      </c>
      <c r="L87" s="31">
        <f t="shared" si="23"/>
        <v>4</v>
      </c>
      <c r="M87" s="31">
        <f t="shared" si="24"/>
        <v>1</v>
      </c>
      <c r="N87" s="31">
        <f t="shared" si="25"/>
        <v>0</v>
      </c>
      <c r="O87" s="32">
        <f t="shared" si="26"/>
        <v>5</v>
      </c>
      <c r="P87" s="33">
        <f t="shared" si="27"/>
        <v>0.6000000000000001</v>
      </c>
      <c r="Q87" s="29">
        <f t="shared" si="33"/>
        <v>0</v>
      </c>
      <c r="R87" s="29">
        <f t="shared" si="33"/>
        <v>0</v>
      </c>
      <c r="S87" s="29">
        <f t="shared" si="33"/>
        <v>-26.372223640541236</v>
      </c>
      <c r="T87" s="29">
        <f>IF(E87="","",-((E87/E86)-1)*100)</f>
        <v>0</v>
      </c>
      <c r="U87" s="29">
        <f>IF(F87="","",-((F87/F86)-1)*100)</f>
        <v>1.8867924528301883</v>
      </c>
      <c r="V87" s="34">
        <f t="shared" si="28"/>
        <v>1</v>
      </c>
      <c r="W87" s="31">
        <f t="shared" si="29"/>
        <v>1</v>
      </c>
      <c r="X87" s="31">
        <f t="shared" si="30"/>
        <v>3</v>
      </c>
      <c r="Y87" s="32">
        <f t="shared" si="31"/>
        <v>5</v>
      </c>
      <c r="Z87" s="33">
        <f t="shared" si="32"/>
        <v>0</v>
      </c>
    </row>
    <row r="88" spans="1:26" ht="12" thickBot="1">
      <c r="A88" s="27">
        <v>39052</v>
      </c>
      <c r="B88" s="35">
        <f>B86</f>
        <v>188526</v>
      </c>
      <c r="C88" s="35">
        <f>C86</f>
        <v>93633</v>
      </c>
      <c r="D88" s="37">
        <v>192.2</v>
      </c>
      <c r="E88" s="38">
        <v>8.25</v>
      </c>
      <c r="F88" s="39">
        <v>6.14</v>
      </c>
      <c r="G88" s="29">
        <f t="shared" si="21"/>
        <v>8.556654728041192</v>
      </c>
      <c r="H88" s="29">
        <f t="shared" si="21"/>
        <v>4.9073980706530795</v>
      </c>
      <c r="I88" s="29">
        <f t="shared" si="21"/>
        <v>-28.841169937060364</v>
      </c>
      <c r="J88" s="29">
        <f t="shared" si="22"/>
        <v>-15.384615384615374</v>
      </c>
      <c r="K88" s="30">
        <f t="shared" si="22"/>
        <v>2.0733652312599715</v>
      </c>
      <c r="L88" s="31">
        <f t="shared" si="23"/>
        <v>3</v>
      </c>
      <c r="M88" s="31">
        <f t="shared" si="24"/>
        <v>2</v>
      </c>
      <c r="N88" s="31">
        <f t="shared" si="25"/>
        <v>0</v>
      </c>
      <c r="O88" s="32">
        <f t="shared" si="26"/>
        <v>5</v>
      </c>
      <c r="P88" s="33">
        <f t="shared" si="27"/>
        <v>0.19999999999999996</v>
      </c>
      <c r="Q88" s="29">
        <f t="shared" si="33"/>
        <v>0</v>
      </c>
      <c r="R88" s="29">
        <f t="shared" si="33"/>
        <v>0</v>
      </c>
      <c r="S88" s="29">
        <f t="shared" si="33"/>
        <v>-33.356449375866845</v>
      </c>
      <c r="T88" s="29">
        <f>IF(E88="","",-((E88/E87)-1)*100)</f>
        <v>0</v>
      </c>
      <c r="U88" s="29">
        <f>IF(F88="","",-((F88/F87)-1)*100)</f>
        <v>1.602564102564108</v>
      </c>
      <c r="V88" s="34">
        <f t="shared" si="28"/>
        <v>1</v>
      </c>
      <c r="W88" s="31">
        <f t="shared" si="29"/>
        <v>1</v>
      </c>
      <c r="X88" s="31">
        <f t="shared" si="30"/>
        <v>3</v>
      </c>
      <c r="Y88" s="32">
        <f t="shared" si="31"/>
        <v>5</v>
      </c>
      <c r="Z88" s="33">
        <f t="shared" si="32"/>
        <v>0</v>
      </c>
    </row>
    <row r="89" spans="1:26" ht="12" thickTop="1">
      <c r="A89" s="27">
        <v>39083</v>
      </c>
      <c r="B89" s="36">
        <v>194209</v>
      </c>
      <c r="C89" s="36">
        <v>99713</v>
      </c>
      <c r="D89" s="37">
        <v>452.1</v>
      </c>
      <c r="E89" s="38">
        <v>8.25</v>
      </c>
      <c r="F89" s="39">
        <v>6.22</v>
      </c>
      <c r="G89" s="29">
        <f t="shared" si="21"/>
        <v>8.228193754040248</v>
      </c>
      <c r="H89" s="29">
        <f t="shared" si="21"/>
        <v>9.66390251413236</v>
      </c>
      <c r="I89" s="29">
        <f t="shared" si="21"/>
        <v>16.221079691516714</v>
      </c>
      <c r="J89" s="29">
        <f t="shared" si="22"/>
        <v>-13.636363636363647</v>
      </c>
      <c r="K89" s="30">
        <f t="shared" si="22"/>
        <v>-1.1382113821138073</v>
      </c>
      <c r="L89" s="31">
        <f>COUNTIF(G89:K89,"&gt;0")</f>
        <v>3</v>
      </c>
      <c r="M89" s="31">
        <f>COUNTIF(G89:K89,"&lt;0")</f>
        <v>2</v>
      </c>
      <c r="N89" s="31">
        <f>COUNTIF(G89:K89,"=0")</f>
        <v>0</v>
      </c>
      <c r="O89" s="32">
        <f>SUM(L89:N89)</f>
        <v>5</v>
      </c>
      <c r="P89" s="33">
        <f>(L89/O89)-(M89/O89)</f>
        <v>0.19999999999999996</v>
      </c>
      <c r="Q89" s="29">
        <f t="shared" si="33"/>
        <v>3.0144383268090325</v>
      </c>
      <c r="R89" s="29">
        <f t="shared" si="33"/>
        <v>6.493437142887659</v>
      </c>
      <c r="S89" s="29">
        <f t="shared" si="33"/>
        <v>135.2237252861603</v>
      </c>
      <c r="T89" s="29">
        <f>IF(E89="","",-((E89/E88)-1)*100)</f>
        <v>0</v>
      </c>
      <c r="U89" s="29">
        <f>IF(F89="","",-((F89/F88)-1)*100)</f>
        <v>-1.3029315960912058</v>
      </c>
      <c r="V89" s="34">
        <f>COUNTIF(Q89:U89,"&gt;0")</f>
        <v>3</v>
      </c>
      <c r="W89" s="31">
        <f>COUNTIF(Q89:U89,"&lt;0")</f>
        <v>1</v>
      </c>
      <c r="X89" s="31">
        <f>COUNTIF(Q89:U89,"=0")</f>
        <v>1</v>
      </c>
      <c r="Y89" s="32">
        <f>SUM(V89:X89)</f>
        <v>5</v>
      </c>
      <c r="Z89" s="33">
        <f>(V89/Y89)-(W89/Y89)</f>
        <v>0.39999999999999997</v>
      </c>
    </row>
    <row r="90" spans="1:26" ht="11.25">
      <c r="A90" s="27">
        <v>39114</v>
      </c>
      <c r="B90" s="35">
        <f>B89</f>
        <v>194209</v>
      </c>
      <c r="C90" s="35">
        <f>C89</f>
        <v>99713</v>
      </c>
      <c r="D90" s="37">
        <v>273.4</v>
      </c>
      <c r="E90" s="38">
        <v>8.25</v>
      </c>
      <c r="F90" s="39">
        <v>6.29</v>
      </c>
      <c r="G90" s="29">
        <f t="shared" si="21"/>
        <v>8.228193754040248</v>
      </c>
      <c r="H90" s="29">
        <f t="shared" si="21"/>
        <v>9.66390251413236</v>
      </c>
      <c r="I90" s="29">
        <f t="shared" si="21"/>
        <v>18.099352051835837</v>
      </c>
      <c r="J90" s="29">
        <f t="shared" si="22"/>
        <v>-10.000000000000009</v>
      </c>
      <c r="K90" s="30">
        <f t="shared" si="22"/>
        <v>-0.6399999999999961</v>
      </c>
      <c r="L90" s="31">
        <f>COUNTIF(G90:K90,"&gt;0")</f>
        <v>3</v>
      </c>
      <c r="M90" s="31">
        <f>COUNTIF(G90:K90,"&lt;0")</f>
        <v>2</v>
      </c>
      <c r="N90" s="31">
        <f>COUNTIF(G90:K90,"=0")</f>
        <v>0</v>
      </c>
      <c r="O90" s="32">
        <f>SUM(L90:N90)</f>
        <v>5</v>
      </c>
      <c r="P90" s="33">
        <f>(L90/O90)-(M90/O90)</f>
        <v>0.19999999999999996</v>
      </c>
      <c r="Q90" s="29">
        <f t="shared" si="33"/>
        <v>0</v>
      </c>
      <c r="R90" s="29">
        <f t="shared" si="33"/>
        <v>0</v>
      </c>
      <c r="S90" s="29">
        <f t="shared" si="33"/>
        <v>-39.52665339526654</v>
      </c>
      <c r="T90" s="29">
        <f>IF(E90="","",-((E90/E89)-1)*100)</f>
        <v>0</v>
      </c>
      <c r="U90" s="29">
        <f>IF(F90="","",-((F90/F89)-1)*100)</f>
        <v>-1.12540192926045</v>
      </c>
      <c r="V90" s="34">
        <f>COUNTIF(Q90:U90,"&gt;0")</f>
        <v>0</v>
      </c>
      <c r="W90" s="31">
        <f>COUNTIF(Q90:U90,"&lt;0")</f>
        <v>2</v>
      </c>
      <c r="X90" s="31">
        <f>COUNTIF(Q90:U90,"=0")</f>
        <v>3</v>
      </c>
      <c r="Y90" s="32">
        <f>SUM(V90:X90)</f>
        <v>5</v>
      </c>
      <c r="Z90" s="33">
        <f>(V90/Y90)-(W90/Y90)</f>
        <v>-0.4</v>
      </c>
    </row>
    <row r="91" spans="1:26" ht="11.25">
      <c r="A91" s="27">
        <v>39142</v>
      </c>
      <c r="B91" s="35">
        <f>B90</f>
        <v>194209</v>
      </c>
      <c r="C91" s="35">
        <f>C89</f>
        <v>99713</v>
      </c>
      <c r="D91" s="37">
        <v>183.5</v>
      </c>
      <c r="E91" s="38">
        <v>8.25</v>
      </c>
      <c r="F91" s="39">
        <v>6.16</v>
      </c>
      <c r="G91" s="29">
        <f>IF(B91="","",((B91/B79)-1)*100)</f>
        <v>8.228193754040248</v>
      </c>
      <c r="H91" s="29">
        <f>IF(C91="","",((C91/C79)-1)*100)</f>
        <v>9.66390251413236</v>
      </c>
      <c r="I91" s="29">
        <f>IF(D91="","",((D91/D79)-1)*100)</f>
        <v>-21.312178387650082</v>
      </c>
      <c r="J91" s="29">
        <f>IF(E91="","",-((E91/E79)-1)*100)</f>
        <v>-9.5617529880478</v>
      </c>
      <c r="K91" s="30">
        <f>IF(F91="","",-((F91/F79)-1)*100)</f>
        <v>2.5316455696202556</v>
      </c>
      <c r="L91" s="31">
        <f>COUNTIF(G91:K91,"&gt;0")</f>
        <v>3</v>
      </c>
      <c r="M91" s="31">
        <f>COUNTIF(G91:K91,"&lt;0")</f>
        <v>2</v>
      </c>
      <c r="N91" s="31">
        <f>COUNTIF(G91:K91,"=0")</f>
        <v>0</v>
      </c>
      <c r="O91" s="32">
        <f>SUM(L91:N91)</f>
        <v>5</v>
      </c>
      <c r="P91" s="33">
        <f>(L91/O91)-(M91/O91)</f>
        <v>0.19999999999999996</v>
      </c>
      <c r="Q91" s="29">
        <f>IF(B91="","",((B91/B90)-1)*100)</f>
        <v>0</v>
      </c>
      <c r="R91" s="29">
        <f>IF(C91="","",((C91/C90)-1)*100)</f>
        <v>0</v>
      </c>
      <c r="S91" s="29">
        <f t="shared" si="33"/>
        <v>-32.882223847841985</v>
      </c>
      <c r="T91" s="29">
        <f>IF(E91="","",-((E91/E90)-1)*100)</f>
        <v>0</v>
      </c>
      <c r="U91" s="29">
        <f>IF(F91="","",-((F91/F90)-1)*100)</f>
        <v>2.0667726550079424</v>
      </c>
      <c r="V91" s="34">
        <f>COUNTIF(Q91:U91,"&gt;0")</f>
        <v>1</v>
      </c>
      <c r="W91" s="31">
        <f>COUNTIF(Q91:U91,"&lt;0")</f>
        <v>1</v>
      </c>
      <c r="X91" s="31">
        <f>COUNTIF(Q91:U91,"=0")</f>
        <v>3</v>
      </c>
      <c r="Y91" s="32">
        <f>SUM(V91:X91)</f>
        <v>5</v>
      </c>
      <c r="Z91" s="33">
        <f>(V91/Y91)-(W91/Y91)</f>
        <v>0</v>
      </c>
    </row>
    <row r="92" spans="1:26" ht="11.25">
      <c r="A92" s="27">
        <v>39173</v>
      </c>
      <c r="B92" s="28">
        <v>196047</v>
      </c>
      <c r="C92" s="28">
        <v>96925</v>
      </c>
      <c r="D92" s="37">
        <v>337.2</v>
      </c>
      <c r="E92" s="38">
        <v>8.25</v>
      </c>
      <c r="F92" s="39">
        <v>6.18</v>
      </c>
      <c r="G92" s="29">
        <f aca="true" t="shared" si="34" ref="G92:I100">IF(B92="","",((B92/B80)-1)*100)</f>
        <v>7.198044651498492</v>
      </c>
      <c r="H92" s="29">
        <f t="shared" si="34"/>
        <v>6.378892144918957</v>
      </c>
      <c r="I92" s="29">
        <f t="shared" si="34"/>
        <v>9.980430528375717</v>
      </c>
      <c r="J92" s="29">
        <f aca="true" t="shared" si="35" ref="J92:K100">IF(E92="","",-((E92/E80)-1)*100)</f>
        <v>-6.451612903225801</v>
      </c>
      <c r="K92" s="30">
        <f t="shared" si="35"/>
        <v>5.0691244239631335</v>
      </c>
      <c r="L92" s="31">
        <f aca="true" t="shared" si="36" ref="L92:L100">COUNTIF(G92:K92,"&gt;0")</f>
        <v>4</v>
      </c>
      <c r="M92" s="31">
        <f aca="true" t="shared" si="37" ref="M92:M100">COUNTIF(G92:K92,"&lt;0")</f>
        <v>1</v>
      </c>
      <c r="N92" s="31">
        <f aca="true" t="shared" si="38" ref="N92:N100">COUNTIF(G92:K92,"=0")</f>
        <v>0</v>
      </c>
      <c r="O92" s="32">
        <f aca="true" t="shared" si="39" ref="O92:O100">SUM(L92:N92)</f>
        <v>5</v>
      </c>
      <c r="P92" s="33">
        <f aca="true" t="shared" si="40" ref="P92:P100">(L92/O92)-(M92/O92)</f>
        <v>0.6000000000000001</v>
      </c>
      <c r="Q92" s="29">
        <f aca="true" t="shared" si="41" ref="Q92:R100">IF(B92="","",((B92/B91)-1)*100)</f>
        <v>0.9464031018129981</v>
      </c>
      <c r="R92" s="29">
        <f t="shared" si="41"/>
        <v>-2.7960245905749526</v>
      </c>
      <c r="S92" s="29">
        <f t="shared" si="33"/>
        <v>83.76021798365123</v>
      </c>
      <c r="T92" s="29">
        <f aca="true" t="shared" si="42" ref="T92:U100">IF(E92="","",-((E92/E91)-1)*100)</f>
        <v>0</v>
      </c>
      <c r="U92" s="29">
        <f t="shared" si="42"/>
        <v>-0.32467532467532756</v>
      </c>
      <c r="V92" s="34">
        <f aca="true" t="shared" si="43" ref="V92:V100">COUNTIF(Q92:U92,"&gt;0")</f>
        <v>2</v>
      </c>
      <c r="W92" s="31">
        <f aca="true" t="shared" si="44" ref="W92:W100">COUNTIF(Q92:U92,"&lt;0")</f>
        <v>2</v>
      </c>
      <c r="X92" s="31">
        <f aca="true" t="shared" si="45" ref="X92:X100">COUNTIF(Q92:U92,"=0")</f>
        <v>1</v>
      </c>
      <c r="Y92" s="32">
        <f aca="true" t="shared" si="46" ref="Y92:Y100">SUM(V92:X92)</f>
        <v>5</v>
      </c>
      <c r="Z92" s="33">
        <f aca="true" t="shared" si="47" ref="Z92:Z100">(V92/Y92)-(W92/Y92)</f>
        <v>0</v>
      </c>
    </row>
    <row r="93" spans="1:26" ht="11.25">
      <c r="A93" s="27">
        <v>39203</v>
      </c>
      <c r="B93" s="35">
        <f>B92</f>
        <v>196047</v>
      </c>
      <c r="C93" s="35">
        <f>C92</f>
        <v>96925</v>
      </c>
      <c r="D93" s="37">
        <v>294.2</v>
      </c>
      <c r="E93" s="38">
        <v>8.25</v>
      </c>
      <c r="F93" s="39">
        <v>6.26</v>
      </c>
      <c r="G93" s="29">
        <f t="shared" si="34"/>
        <v>7.198044651498492</v>
      </c>
      <c r="H93" s="29">
        <f t="shared" si="34"/>
        <v>6.378892144918957</v>
      </c>
      <c r="I93" s="29">
        <f t="shared" si="34"/>
        <v>10.06359895248783</v>
      </c>
      <c r="J93" s="29">
        <f t="shared" si="35"/>
        <v>-4.035308953341743</v>
      </c>
      <c r="K93" s="30">
        <f t="shared" si="35"/>
        <v>5.151515151515151</v>
      </c>
      <c r="L93" s="31">
        <f t="shared" si="36"/>
        <v>4</v>
      </c>
      <c r="M93" s="31">
        <f t="shared" si="37"/>
        <v>1</v>
      </c>
      <c r="N93" s="31">
        <f t="shared" si="38"/>
        <v>0</v>
      </c>
      <c r="O93" s="32">
        <f t="shared" si="39"/>
        <v>5</v>
      </c>
      <c r="P93" s="33">
        <f t="shared" si="40"/>
        <v>0.6000000000000001</v>
      </c>
      <c r="Q93" s="29">
        <f t="shared" si="41"/>
        <v>0</v>
      </c>
      <c r="R93" s="29">
        <f t="shared" si="41"/>
        <v>0</v>
      </c>
      <c r="S93" s="29">
        <f t="shared" si="33"/>
        <v>-12.752075919335704</v>
      </c>
      <c r="T93" s="29">
        <f t="shared" si="42"/>
        <v>0</v>
      </c>
      <c r="U93" s="29">
        <f t="shared" si="42"/>
        <v>-1.2944983818770295</v>
      </c>
      <c r="V93" s="34">
        <f t="shared" si="43"/>
        <v>0</v>
      </c>
      <c r="W93" s="31">
        <f t="shared" si="44"/>
        <v>2</v>
      </c>
      <c r="X93" s="31">
        <f t="shared" si="45"/>
        <v>3</v>
      </c>
      <c r="Y93" s="32">
        <f t="shared" si="46"/>
        <v>5</v>
      </c>
      <c r="Z93" s="33">
        <f t="shared" si="47"/>
        <v>-0.4</v>
      </c>
    </row>
    <row r="94" spans="1:26" ht="11.25">
      <c r="A94" s="27">
        <v>39234</v>
      </c>
      <c r="B94" s="35">
        <f>B92</f>
        <v>196047</v>
      </c>
      <c r="C94" s="35">
        <f>C92</f>
        <v>96925</v>
      </c>
      <c r="D94" s="37">
        <v>193.2</v>
      </c>
      <c r="E94" s="38">
        <v>8.25</v>
      </c>
      <c r="F94" s="39">
        <v>6.66</v>
      </c>
      <c r="G94" s="29">
        <f t="shared" si="34"/>
        <v>7.198044651498492</v>
      </c>
      <c r="H94" s="29">
        <f t="shared" si="34"/>
        <v>6.378892144918957</v>
      </c>
      <c r="I94" s="29">
        <f t="shared" si="34"/>
        <v>-28.25844782770146</v>
      </c>
      <c r="J94" s="29">
        <f t="shared" si="35"/>
        <v>-2.8678304239401653</v>
      </c>
      <c r="K94" s="30">
        <f t="shared" si="35"/>
        <v>0.29940119760478723</v>
      </c>
      <c r="L94" s="31">
        <f t="shared" si="36"/>
        <v>3</v>
      </c>
      <c r="M94" s="31">
        <f t="shared" si="37"/>
        <v>2</v>
      </c>
      <c r="N94" s="31">
        <f t="shared" si="38"/>
        <v>0</v>
      </c>
      <c r="O94" s="32">
        <f t="shared" si="39"/>
        <v>5</v>
      </c>
      <c r="P94" s="33">
        <f t="shared" si="40"/>
        <v>0.19999999999999996</v>
      </c>
      <c r="Q94" s="29">
        <f t="shared" si="41"/>
        <v>0</v>
      </c>
      <c r="R94" s="29">
        <f t="shared" si="41"/>
        <v>0</v>
      </c>
      <c r="S94" s="29">
        <f t="shared" si="33"/>
        <v>-34.33038749150238</v>
      </c>
      <c r="T94" s="29">
        <f t="shared" si="42"/>
        <v>0</v>
      </c>
      <c r="U94" s="29">
        <f t="shared" si="42"/>
        <v>-6.389776357827492</v>
      </c>
      <c r="V94" s="34">
        <f t="shared" si="43"/>
        <v>0</v>
      </c>
      <c r="W94" s="31">
        <f t="shared" si="44"/>
        <v>2</v>
      </c>
      <c r="X94" s="31">
        <f t="shared" si="45"/>
        <v>3</v>
      </c>
      <c r="Y94" s="32">
        <f t="shared" si="46"/>
        <v>5</v>
      </c>
      <c r="Z94" s="33">
        <f t="shared" si="47"/>
        <v>-0.4</v>
      </c>
    </row>
    <row r="95" spans="1:26" ht="11.25">
      <c r="A95" s="27">
        <v>39264</v>
      </c>
      <c r="B95" s="28">
        <v>198175</v>
      </c>
      <c r="C95" s="28">
        <v>97037</v>
      </c>
      <c r="D95" s="37">
        <v>452.9</v>
      </c>
      <c r="E95" s="38">
        <v>8.25</v>
      </c>
      <c r="F95" s="39">
        <v>6.7</v>
      </c>
      <c r="G95" s="29">
        <f t="shared" si="34"/>
        <v>6.923956793387354</v>
      </c>
      <c r="H95" s="29">
        <f t="shared" si="34"/>
        <v>5.686372745490975</v>
      </c>
      <c r="I95" s="29">
        <f t="shared" si="34"/>
        <v>31.887012230634838</v>
      </c>
      <c r="J95" s="29">
        <f t="shared" si="35"/>
        <v>0</v>
      </c>
      <c r="K95" s="30">
        <f t="shared" si="35"/>
        <v>0.8875739644970349</v>
      </c>
      <c r="L95" s="31">
        <f t="shared" si="36"/>
        <v>4</v>
      </c>
      <c r="M95" s="31">
        <f t="shared" si="37"/>
        <v>0</v>
      </c>
      <c r="N95" s="31">
        <f t="shared" si="38"/>
        <v>1</v>
      </c>
      <c r="O95" s="32">
        <f t="shared" si="39"/>
        <v>5</v>
      </c>
      <c r="P95" s="33">
        <f t="shared" si="40"/>
        <v>0.8</v>
      </c>
      <c r="Q95" s="29">
        <f t="shared" si="41"/>
        <v>1.0854539982759315</v>
      </c>
      <c r="R95" s="29">
        <f t="shared" si="41"/>
        <v>0.1155532628320799</v>
      </c>
      <c r="S95" s="29">
        <f t="shared" si="33"/>
        <v>134.42028985507247</v>
      </c>
      <c r="T95" s="29">
        <f t="shared" si="42"/>
        <v>0</v>
      </c>
      <c r="U95" s="29">
        <f t="shared" si="42"/>
        <v>-0.6006006006006093</v>
      </c>
      <c r="V95" s="34">
        <f t="shared" si="43"/>
        <v>3</v>
      </c>
      <c r="W95" s="31">
        <f t="shared" si="44"/>
        <v>1</v>
      </c>
      <c r="X95" s="31">
        <f t="shared" si="45"/>
        <v>1</v>
      </c>
      <c r="Y95" s="32">
        <f t="shared" si="46"/>
        <v>5</v>
      </c>
      <c r="Z95" s="33">
        <f t="shared" si="47"/>
        <v>0.39999999999999997</v>
      </c>
    </row>
    <row r="96" spans="1:26" ht="11.25">
      <c r="A96" s="27">
        <v>39295</v>
      </c>
      <c r="B96" s="35">
        <f>B95</f>
        <v>198175</v>
      </c>
      <c r="C96" s="35">
        <f>C95</f>
        <v>97037</v>
      </c>
      <c r="D96" s="37">
        <v>267.8</v>
      </c>
      <c r="E96" s="38">
        <v>8.25</v>
      </c>
      <c r="F96" s="39">
        <v>6.57</v>
      </c>
      <c r="G96" s="29">
        <f t="shared" si="34"/>
        <v>6.923956793387354</v>
      </c>
      <c r="H96" s="29">
        <f t="shared" si="34"/>
        <v>5.686372745490975</v>
      </c>
      <c r="I96" s="29">
        <f t="shared" si="34"/>
        <v>4.324113751460867</v>
      </c>
      <c r="J96" s="29">
        <f t="shared" si="35"/>
        <v>0</v>
      </c>
      <c r="K96" s="30">
        <f t="shared" si="35"/>
        <v>-0.7668711656441785</v>
      </c>
      <c r="L96" s="31">
        <f t="shared" si="36"/>
        <v>3</v>
      </c>
      <c r="M96" s="31">
        <f t="shared" si="37"/>
        <v>1</v>
      </c>
      <c r="N96" s="31">
        <f t="shared" si="38"/>
        <v>1</v>
      </c>
      <c r="O96" s="32">
        <f t="shared" si="39"/>
        <v>5</v>
      </c>
      <c r="P96" s="33">
        <f t="shared" si="40"/>
        <v>0.39999999999999997</v>
      </c>
      <c r="Q96" s="29">
        <f t="shared" si="41"/>
        <v>0</v>
      </c>
      <c r="R96" s="29">
        <f t="shared" si="41"/>
        <v>0</v>
      </c>
      <c r="S96" s="29">
        <f t="shared" si="33"/>
        <v>-40.8699492161625</v>
      </c>
      <c r="T96" s="29">
        <f t="shared" si="42"/>
        <v>0</v>
      </c>
      <c r="U96" s="29">
        <f t="shared" si="42"/>
        <v>1.94029850746269</v>
      </c>
      <c r="V96" s="34">
        <f t="shared" si="43"/>
        <v>1</v>
      </c>
      <c r="W96" s="31">
        <f t="shared" si="44"/>
        <v>1</v>
      </c>
      <c r="X96" s="31">
        <f t="shared" si="45"/>
        <v>3</v>
      </c>
      <c r="Y96" s="32">
        <f t="shared" si="46"/>
        <v>5</v>
      </c>
      <c r="Z96" s="33">
        <f t="shared" si="47"/>
        <v>0</v>
      </c>
    </row>
    <row r="97" spans="1:26" ht="11.25">
      <c r="A97" s="27">
        <v>39326</v>
      </c>
      <c r="B97" s="35">
        <f>B96</f>
        <v>198175</v>
      </c>
      <c r="C97" s="35">
        <f>C96</f>
        <v>97037</v>
      </c>
      <c r="D97" s="37">
        <v>175.1</v>
      </c>
      <c r="E97" s="38">
        <v>8.03</v>
      </c>
      <c r="F97" s="39">
        <v>6.38</v>
      </c>
      <c r="G97" s="29">
        <f t="shared" si="34"/>
        <v>6.923956793387354</v>
      </c>
      <c r="H97" s="29">
        <f t="shared" si="34"/>
        <v>5.686372745490975</v>
      </c>
      <c r="I97" s="29">
        <f t="shared" si="34"/>
        <v>-3.1526548672566435</v>
      </c>
      <c r="J97" s="29">
        <f t="shared" si="35"/>
        <v>2.6666666666666727</v>
      </c>
      <c r="K97" s="30">
        <f t="shared" si="35"/>
        <v>0.31250000000000444</v>
      </c>
      <c r="L97" s="31">
        <f t="shared" si="36"/>
        <v>4</v>
      </c>
      <c r="M97" s="31">
        <f t="shared" si="37"/>
        <v>1</v>
      </c>
      <c r="N97" s="31">
        <f t="shared" si="38"/>
        <v>0</v>
      </c>
      <c r="O97" s="32">
        <f t="shared" si="39"/>
        <v>5</v>
      </c>
      <c r="P97" s="33">
        <f t="shared" si="40"/>
        <v>0.6000000000000001</v>
      </c>
      <c r="Q97" s="29">
        <f t="shared" si="41"/>
        <v>0</v>
      </c>
      <c r="R97" s="29">
        <f t="shared" si="41"/>
        <v>0</v>
      </c>
      <c r="S97" s="29">
        <f t="shared" si="33"/>
        <v>-34.61538461538463</v>
      </c>
      <c r="T97" s="29">
        <f t="shared" si="42"/>
        <v>2.6666666666666727</v>
      </c>
      <c r="U97" s="29">
        <f t="shared" si="42"/>
        <v>2.8919330289193357</v>
      </c>
      <c r="V97" s="34">
        <f t="shared" si="43"/>
        <v>2</v>
      </c>
      <c r="W97" s="31">
        <f t="shared" si="44"/>
        <v>1</v>
      </c>
      <c r="X97" s="31">
        <f t="shared" si="45"/>
        <v>2</v>
      </c>
      <c r="Y97" s="32">
        <f t="shared" si="46"/>
        <v>5</v>
      </c>
      <c r="Z97" s="33">
        <f t="shared" si="47"/>
        <v>0.2</v>
      </c>
    </row>
    <row r="98" spans="1:26" ht="11.25">
      <c r="A98" s="27">
        <v>39356</v>
      </c>
      <c r="B98" s="28">
        <v>199685</v>
      </c>
      <c r="C98" s="28">
        <v>97292</v>
      </c>
      <c r="D98" s="37">
        <v>412</v>
      </c>
      <c r="E98" s="38">
        <v>7.74</v>
      </c>
      <c r="F98" s="39">
        <v>6.38</v>
      </c>
      <c r="G98" s="29">
        <f t="shared" si="34"/>
        <v>5.919077474724976</v>
      </c>
      <c r="H98" s="29">
        <f t="shared" si="34"/>
        <v>3.907810280563484</v>
      </c>
      <c r="I98" s="29">
        <f t="shared" si="34"/>
        <v>5.182537656369668</v>
      </c>
      <c r="J98" s="29">
        <f t="shared" si="35"/>
        <v>6.181818181818177</v>
      </c>
      <c r="K98" s="30">
        <f t="shared" si="35"/>
        <v>-0.3144654088050203</v>
      </c>
      <c r="L98" s="31">
        <f t="shared" si="36"/>
        <v>4</v>
      </c>
      <c r="M98" s="31">
        <f t="shared" si="37"/>
        <v>1</v>
      </c>
      <c r="N98" s="31">
        <f t="shared" si="38"/>
        <v>0</v>
      </c>
      <c r="O98" s="32">
        <f t="shared" si="39"/>
        <v>5</v>
      </c>
      <c r="P98" s="33">
        <f t="shared" si="40"/>
        <v>0.6000000000000001</v>
      </c>
      <c r="Q98" s="29">
        <f t="shared" si="41"/>
        <v>0.7619528194777292</v>
      </c>
      <c r="R98" s="29">
        <f t="shared" si="41"/>
        <v>0.2627863598421154</v>
      </c>
      <c r="S98" s="29">
        <f t="shared" si="33"/>
        <v>135.29411764705884</v>
      </c>
      <c r="T98" s="29">
        <f t="shared" si="42"/>
        <v>3.6114570361145626</v>
      </c>
      <c r="U98" s="29">
        <f t="shared" si="42"/>
        <v>0</v>
      </c>
      <c r="V98" s="34">
        <f t="shared" si="43"/>
        <v>4</v>
      </c>
      <c r="W98" s="31">
        <f t="shared" si="44"/>
        <v>0</v>
      </c>
      <c r="X98" s="31">
        <f t="shared" si="45"/>
        <v>1</v>
      </c>
      <c r="Y98" s="32">
        <f t="shared" si="46"/>
        <v>5</v>
      </c>
      <c r="Z98" s="33">
        <f t="shared" si="47"/>
        <v>0.8</v>
      </c>
    </row>
    <row r="99" spans="1:26" ht="11.25">
      <c r="A99" s="27">
        <v>39387</v>
      </c>
      <c r="B99" s="35">
        <f>B98</f>
        <v>199685</v>
      </c>
      <c r="C99" s="35">
        <f>C98</f>
        <v>97292</v>
      </c>
      <c r="D99" s="37">
        <v>309.2</v>
      </c>
      <c r="E99" s="38">
        <v>7.5</v>
      </c>
      <c r="F99" s="39">
        <v>6.21</v>
      </c>
      <c r="G99" s="29">
        <f t="shared" si="34"/>
        <v>5.919077474724976</v>
      </c>
      <c r="H99" s="29">
        <f t="shared" si="34"/>
        <v>3.907810280563484</v>
      </c>
      <c r="I99" s="29">
        <f t="shared" si="34"/>
        <v>7.212205270457694</v>
      </c>
      <c r="J99" s="29">
        <f t="shared" si="35"/>
        <v>9.090909090909093</v>
      </c>
      <c r="K99" s="30">
        <f t="shared" si="35"/>
        <v>0.48076923076924016</v>
      </c>
      <c r="L99" s="31">
        <f t="shared" si="36"/>
        <v>5</v>
      </c>
      <c r="M99" s="31">
        <f t="shared" si="37"/>
        <v>0</v>
      </c>
      <c r="N99" s="31">
        <f t="shared" si="38"/>
        <v>0</v>
      </c>
      <c r="O99" s="32">
        <f t="shared" si="39"/>
        <v>5</v>
      </c>
      <c r="P99" s="33">
        <f t="shared" si="40"/>
        <v>1</v>
      </c>
      <c r="Q99" s="29">
        <f t="shared" si="41"/>
        <v>0</v>
      </c>
      <c r="R99" s="29">
        <f t="shared" si="41"/>
        <v>0</v>
      </c>
      <c r="S99" s="29">
        <f t="shared" si="33"/>
        <v>-24.95145631067961</v>
      </c>
      <c r="T99" s="29">
        <f t="shared" si="42"/>
        <v>3.100775193798455</v>
      </c>
      <c r="U99" s="29">
        <f t="shared" si="42"/>
        <v>2.6645768025078342</v>
      </c>
      <c r="V99" s="34">
        <f t="shared" si="43"/>
        <v>2</v>
      </c>
      <c r="W99" s="31">
        <f t="shared" si="44"/>
        <v>1</v>
      </c>
      <c r="X99" s="31">
        <f t="shared" si="45"/>
        <v>2</v>
      </c>
      <c r="Y99" s="32">
        <f t="shared" si="46"/>
        <v>5</v>
      </c>
      <c r="Z99" s="33">
        <f t="shared" si="47"/>
        <v>0.2</v>
      </c>
    </row>
    <row r="100" spans="1:26" ht="11.25">
      <c r="A100" s="27">
        <v>39417</v>
      </c>
      <c r="B100" s="35">
        <f>B98</f>
        <v>199685</v>
      </c>
      <c r="C100" s="35">
        <f>C98</f>
        <v>97292</v>
      </c>
      <c r="D100" s="37">
        <v>278.2</v>
      </c>
      <c r="E100" s="38">
        <v>7.33</v>
      </c>
      <c r="F100" s="39">
        <v>6.1</v>
      </c>
      <c r="G100" s="29">
        <f t="shared" si="34"/>
        <v>5.919077474724976</v>
      </c>
      <c r="H100" s="29">
        <f t="shared" si="34"/>
        <v>3.907810280563484</v>
      </c>
      <c r="I100" s="29">
        <f t="shared" si="34"/>
        <v>44.74505723204996</v>
      </c>
      <c r="J100" s="29">
        <f t="shared" si="35"/>
        <v>11.151515151515145</v>
      </c>
      <c r="K100" s="30">
        <f t="shared" si="35"/>
        <v>0.6514657980456029</v>
      </c>
      <c r="L100" s="31">
        <f t="shared" si="36"/>
        <v>5</v>
      </c>
      <c r="M100" s="31">
        <f t="shared" si="37"/>
        <v>0</v>
      </c>
      <c r="N100" s="31">
        <f t="shared" si="38"/>
        <v>0</v>
      </c>
      <c r="O100" s="32">
        <f t="shared" si="39"/>
        <v>5</v>
      </c>
      <c r="P100" s="33">
        <f t="shared" si="40"/>
        <v>1</v>
      </c>
      <c r="Q100" s="29">
        <f t="shared" si="41"/>
        <v>0</v>
      </c>
      <c r="R100" s="29">
        <f t="shared" si="41"/>
        <v>0</v>
      </c>
      <c r="S100" s="29">
        <f t="shared" si="33"/>
        <v>-10.025873221216042</v>
      </c>
      <c r="T100" s="29">
        <f t="shared" si="42"/>
        <v>2.2666666666666613</v>
      </c>
      <c r="U100" s="29">
        <f t="shared" si="42"/>
        <v>1.7713365539452575</v>
      </c>
      <c r="V100" s="34">
        <f t="shared" si="43"/>
        <v>2</v>
      </c>
      <c r="W100" s="31">
        <f t="shared" si="44"/>
        <v>1</v>
      </c>
      <c r="X100" s="31">
        <f t="shared" si="45"/>
        <v>2</v>
      </c>
      <c r="Y100" s="32">
        <f t="shared" si="46"/>
        <v>5</v>
      </c>
      <c r="Z100" s="33">
        <f t="shared" si="47"/>
        <v>0.2</v>
      </c>
    </row>
    <row r="101" spans="1:26" ht="11.25">
      <c r="A101" s="27">
        <v>39448</v>
      </c>
      <c r="B101" s="28">
        <v>203217</v>
      </c>
      <c r="C101" s="28">
        <v>100409</v>
      </c>
      <c r="D101" s="37">
        <v>368.9</v>
      </c>
      <c r="E101" s="38">
        <v>6.98</v>
      </c>
      <c r="F101" s="39">
        <v>5.76</v>
      </c>
      <c r="G101" s="29">
        <f>IF(B101="","",((B101/B89)-1)*100)</f>
        <v>4.638302035436048</v>
      </c>
      <c r="H101" s="29">
        <f>IF(C101="","",((C101/C89)-1)*100)</f>
        <v>0.6980032693831406</v>
      </c>
      <c r="I101" s="29">
        <f>IF(D101="","",((D101/D89)-1)*100)</f>
        <v>-18.40300818403009</v>
      </c>
      <c r="J101" s="29">
        <f>IF(E101="","",-((E101/E89)-1)*100)</f>
        <v>15.393939393939393</v>
      </c>
      <c r="K101" s="30">
        <f>IF(F101="","",-((F101/F89)-1)*100)</f>
        <v>7.395498392282962</v>
      </c>
      <c r="L101" s="31">
        <f>COUNTIF(G101:K101,"&gt;0")</f>
        <v>4</v>
      </c>
      <c r="M101" s="31">
        <f>COUNTIF(G101:K101,"&lt;0")</f>
        <v>1</v>
      </c>
      <c r="N101" s="31">
        <f>COUNTIF(G101:K101,"=0")</f>
        <v>0</v>
      </c>
      <c r="O101" s="32">
        <f>SUM(L101:N101)</f>
        <v>5</v>
      </c>
      <c r="P101" s="33">
        <f>(L101/O101)-(M101/O101)</f>
        <v>0.6000000000000001</v>
      </c>
      <c r="Q101" s="29">
        <f>IF(B101="","",((B101/B100)-1)*100)</f>
        <v>1.7687858376943755</v>
      </c>
      <c r="R101" s="29">
        <f>IF(C101="","",((C101/C100)-1)*100)</f>
        <v>3.203757760144721</v>
      </c>
      <c r="S101" s="29">
        <f t="shared" si="33"/>
        <v>32.60244428468728</v>
      </c>
      <c r="T101" s="29">
        <f>IF(E101="","",-((E101/E100)-1)*100)</f>
        <v>4.774897680763979</v>
      </c>
      <c r="U101" s="29">
        <f>IF(F101="","",-((F101/F100)-1)*100)</f>
        <v>5.573770491803276</v>
      </c>
      <c r="V101" s="34">
        <f>COUNTIF(Q101:U101,"&gt;0")</f>
        <v>5</v>
      </c>
      <c r="W101" s="31">
        <f>COUNTIF(Q101:U101,"&lt;0")</f>
        <v>0</v>
      </c>
      <c r="X101" s="31">
        <f>COUNTIF(Q101:U101,"=0")</f>
        <v>0</v>
      </c>
      <c r="Y101" s="32">
        <f>SUM(V101:X101)</f>
        <v>5</v>
      </c>
      <c r="Z101" s="33">
        <f>(V101/Y101)-(W101/Y101)</f>
        <v>1</v>
      </c>
    </row>
    <row r="102" spans="1:26" ht="11.25">
      <c r="A102" s="27">
        <v>39479</v>
      </c>
      <c r="B102" s="35">
        <f>B101</f>
        <v>203217</v>
      </c>
      <c r="C102" s="35">
        <f>C101</f>
        <v>100409</v>
      </c>
      <c r="D102" s="37">
        <v>293.1</v>
      </c>
      <c r="E102" s="38">
        <v>6</v>
      </c>
      <c r="F102" s="39">
        <v>5.92</v>
      </c>
      <c r="G102" s="29">
        <f aca="true" t="shared" si="48" ref="G102:I117">IF(B102="","",((B102/B90)-1)*100)</f>
        <v>4.638302035436048</v>
      </c>
      <c r="H102" s="29">
        <f t="shared" si="48"/>
        <v>0.6980032693831406</v>
      </c>
      <c r="I102" s="29">
        <f t="shared" si="48"/>
        <v>7.205559619604984</v>
      </c>
      <c r="J102" s="29">
        <f aca="true" t="shared" si="49" ref="J102:K117">IF(E102="","",-((E102/E90)-1)*100)</f>
        <v>27.27272727272727</v>
      </c>
      <c r="K102" s="30">
        <f t="shared" si="49"/>
        <v>5.882352941176472</v>
      </c>
      <c r="L102" s="31">
        <f aca="true" t="shared" si="50" ref="L102:L124">COUNTIF(G102:K102,"&gt;0")</f>
        <v>5</v>
      </c>
      <c r="M102" s="31">
        <f aca="true" t="shared" si="51" ref="M102:M124">COUNTIF(G102:K102,"&lt;0")</f>
        <v>0</v>
      </c>
      <c r="N102" s="31">
        <f aca="true" t="shared" si="52" ref="N102:N124">COUNTIF(G102:K102,"=0")</f>
        <v>0</v>
      </c>
      <c r="O102" s="32">
        <f aca="true" t="shared" si="53" ref="O102:O124">SUM(L102:N102)</f>
        <v>5</v>
      </c>
      <c r="P102" s="33">
        <f aca="true" t="shared" si="54" ref="P102:P124">(L102/O102)-(M102/O102)</f>
        <v>1</v>
      </c>
      <c r="Q102" s="29">
        <f aca="true" t="shared" si="55" ref="Q102:S117">IF(B102="","",((B102/B101)-1)*100)</f>
        <v>0</v>
      </c>
      <c r="R102" s="29">
        <f t="shared" si="55"/>
        <v>0</v>
      </c>
      <c r="S102" s="29">
        <f t="shared" si="55"/>
        <v>-20.547573868256976</v>
      </c>
      <c r="T102" s="29">
        <f aca="true" t="shared" si="56" ref="T102:U117">IF(E102="","",-((E102/E101)-1)*100)</f>
        <v>14.04011461318052</v>
      </c>
      <c r="U102" s="29">
        <f t="shared" si="56"/>
        <v>-2.77777777777779</v>
      </c>
      <c r="V102" s="34">
        <f aca="true" t="shared" si="57" ref="V102:V124">COUNTIF(Q102:U102,"&gt;0")</f>
        <v>1</v>
      </c>
      <c r="W102" s="31">
        <f aca="true" t="shared" si="58" ref="W102:W124">COUNTIF(Q102:U102,"&lt;0")</f>
        <v>2</v>
      </c>
      <c r="X102" s="31">
        <f aca="true" t="shared" si="59" ref="X102:X124">COUNTIF(Q102:U102,"=0")</f>
        <v>2</v>
      </c>
      <c r="Y102" s="32">
        <f aca="true" t="shared" si="60" ref="Y102:Y124">SUM(V102:X102)</f>
        <v>5</v>
      </c>
      <c r="Z102" s="33">
        <f aca="true" t="shared" si="61" ref="Z102:Z124">(V102/Y102)-(W102/Y102)</f>
        <v>-0.2</v>
      </c>
    </row>
    <row r="103" spans="1:26" ht="11.25">
      <c r="A103" s="27">
        <v>39508</v>
      </c>
      <c r="B103" s="35">
        <f>B101</f>
        <v>203217</v>
      </c>
      <c r="C103" s="35">
        <f>C101</f>
        <v>100409</v>
      </c>
      <c r="D103" s="37">
        <v>237.9</v>
      </c>
      <c r="E103" s="38">
        <v>5.66</v>
      </c>
      <c r="F103" s="39">
        <v>5.97</v>
      </c>
      <c r="G103" s="29">
        <f t="shared" si="48"/>
        <v>4.638302035436048</v>
      </c>
      <c r="H103" s="29">
        <f t="shared" si="48"/>
        <v>0.6980032693831406</v>
      </c>
      <c r="I103" s="29">
        <f t="shared" si="48"/>
        <v>29.645776566757487</v>
      </c>
      <c r="J103" s="29">
        <f t="shared" si="49"/>
        <v>31.393939393939398</v>
      </c>
      <c r="K103" s="30">
        <f t="shared" si="49"/>
        <v>3.0844155844155896</v>
      </c>
      <c r="L103" s="31">
        <f t="shared" si="50"/>
        <v>5</v>
      </c>
      <c r="M103" s="31">
        <f t="shared" si="51"/>
        <v>0</v>
      </c>
      <c r="N103" s="31">
        <f t="shared" si="52"/>
        <v>0</v>
      </c>
      <c r="O103" s="32">
        <f t="shared" si="53"/>
        <v>5</v>
      </c>
      <c r="P103" s="33">
        <f t="shared" si="54"/>
        <v>1</v>
      </c>
      <c r="Q103" s="29">
        <f t="shared" si="55"/>
        <v>0</v>
      </c>
      <c r="R103" s="29">
        <f t="shared" si="55"/>
        <v>0</v>
      </c>
      <c r="S103" s="29">
        <f t="shared" si="55"/>
        <v>-18.8331627430911</v>
      </c>
      <c r="T103" s="29">
        <f t="shared" si="56"/>
        <v>5.666666666666664</v>
      </c>
      <c r="U103" s="29">
        <f t="shared" si="56"/>
        <v>-0.8445945945945832</v>
      </c>
      <c r="V103" s="34">
        <f t="shared" si="57"/>
        <v>1</v>
      </c>
      <c r="W103" s="31">
        <f t="shared" si="58"/>
        <v>2</v>
      </c>
      <c r="X103" s="31">
        <f t="shared" si="59"/>
        <v>2</v>
      </c>
      <c r="Y103" s="32">
        <f t="shared" si="60"/>
        <v>5</v>
      </c>
      <c r="Z103" s="33">
        <f t="shared" si="61"/>
        <v>-0.2</v>
      </c>
    </row>
    <row r="104" spans="1:26" ht="11.25">
      <c r="A104" s="27">
        <v>39539</v>
      </c>
      <c r="B104" s="28">
        <v>202697</v>
      </c>
      <c r="C104" s="28">
        <v>97961</v>
      </c>
      <c r="D104" s="37">
        <v>293.8</v>
      </c>
      <c r="E104" s="38">
        <v>5.24</v>
      </c>
      <c r="F104" s="39">
        <v>5.92</v>
      </c>
      <c r="G104" s="29">
        <f t="shared" si="48"/>
        <v>3.392043744612261</v>
      </c>
      <c r="H104" s="29">
        <f t="shared" si="48"/>
        <v>1.0688676811968056</v>
      </c>
      <c r="I104" s="29">
        <f t="shared" si="48"/>
        <v>-12.870699881376035</v>
      </c>
      <c r="J104" s="29">
        <f t="shared" si="49"/>
        <v>36.484848484848484</v>
      </c>
      <c r="K104" s="30">
        <f t="shared" si="49"/>
        <v>4.207119741100318</v>
      </c>
      <c r="L104" s="31">
        <f t="shared" si="50"/>
        <v>4</v>
      </c>
      <c r="M104" s="31">
        <f t="shared" si="51"/>
        <v>1</v>
      </c>
      <c r="N104" s="31">
        <f t="shared" si="52"/>
        <v>0</v>
      </c>
      <c r="O104" s="32">
        <f t="shared" si="53"/>
        <v>5</v>
      </c>
      <c r="P104" s="33">
        <f t="shared" si="54"/>
        <v>0.6000000000000001</v>
      </c>
      <c r="Q104" s="29">
        <f t="shared" si="55"/>
        <v>-0.2558841041842008</v>
      </c>
      <c r="R104" s="29">
        <f t="shared" si="55"/>
        <v>-2.438028463583941</v>
      </c>
      <c r="S104" s="29">
        <f>IF(D104="","",-((D104/D103)-1)*100)</f>
        <v>-23.497267759562845</v>
      </c>
      <c r="T104" s="29">
        <f t="shared" si="56"/>
        <v>7.420494699646641</v>
      </c>
      <c r="U104" s="29">
        <f t="shared" si="56"/>
        <v>0.8375209380234505</v>
      </c>
      <c r="V104" s="34">
        <f t="shared" si="57"/>
        <v>2</v>
      </c>
      <c r="W104" s="31">
        <f t="shared" si="58"/>
        <v>3</v>
      </c>
      <c r="X104" s="31">
        <f t="shared" si="59"/>
        <v>0</v>
      </c>
      <c r="Y104" s="32">
        <f t="shared" si="60"/>
        <v>5</v>
      </c>
      <c r="Z104" s="33">
        <f t="shared" si="61"/>
        <v>-0.19999999999999996</v>
      </c>
    </row>
    <row r="105" spans="1:26" ht="11.25">
      <c r="A105" s="27">
        <v>39569</v>
      </c>
      <c r="B105" s="35">
        <f>B104</f>
        <v>202697</v>
      </c>
      <c r="C105" s="35">
        <f>C104</f>
        <v>97961</v>
      </c>
      <c r="D105" s="37">
        <v>229.7</v>
      </c>
      <c r="E105" s="38">
        <v>5</v>
      </c>
      <c r="F105" s="39">
        <v>6.04</v>
      </c>
      <c r="G105" s="29">
        <f t="shared" si="48"/>
        <v>3.392043744612261</v>
      </c>
      <c r="H105" s="29">
        <f t="shared" si="48"/>
        <v>1.0688676811968056</v>
      </c>
      <c r="I105" s="29">
        <f t="shared" si="48"/>
        <v>-21.923861318830728</v>
      </c>
      <c r="J105" s="29">
        <f t="shared" si="49"/>
        <v>39.39393939393939</v>
      </c>
      <c r="K105" s="30">
        <f t="shared" si="49"/>
        <v>3.514376996805113</v>
      </c>
      <c r="L105" s="31">
        <f t="shared" si="50"/>
        <v>4</v>
      </c>
      <c r="M105" s="31">
        <f t="shared" si="51"/>
        <v>1</v>
      </c>
      <c r="N105" s="31">
        <f t="shared" si="52"/>
        <v>0</v>
      </c>
      <c r="O105" s="32">
        <f t="shared" si="53"/>
        <v>5</v>
      </c>
      <c r="P105" s="33">
        <f t="shared" si="54"/>
        <v>0.6000000000000001</v>
      </c>
      <c r="Q105" s="29">
        <f t="shared" si="55"/>
        <v>0</v>
      </c>
      <c r="R105" s="29">
        <f t="shared" si="55"/>
        <v>0</v>
      </c>
      <c r="S105" s="29">
        <f>IF(D105="","",-((D105/D104)-1)*100)</f>
        <v>21.817562968005454</v>
      </c>
      <c r="T105" s="29">
        <f t="shared" si="56"/>
        <v>4.580152671755733</v>
      </c>
      <c r="U105" s="29">
        <f t="shared" si="56"/>
        <v>-2.0270270270270396</v>
      </c>
      <c r="V105" s="34">
        <f t="shared" si="57"/>
        <v>2</v>
      </c>
      <c r="W105" s="31">
        <f t="shared" si="58"/>
        <v>1</v>
      </c>
      <c r="X105" s="31">
        <f t="shared" si="59"/>
        <v>2</v>
      </c>
      <c r="Y105" s="32">
        <f t="shared" si="60"/>
        <v>5</v>
      </c>
      <c r="Z105" s="33">
        <f t="shared" si="61"/>
        <v>0.2</v>
      </c>
    </row>
    <row r="106" spans="1:26" ht="11.25">
      <c r="A106" s="27">
        <v>39600</v>
      </c>
      <c r="B106" s="35">
        <f>B104</f>
        <v>202697</v>
      </c>
      <c r="C106" s="35">
        <f>C104</f>
        <v>97961</v>
      </c>
      <c r="D106" s="37">
        <v>346.6</v>
      </c>
      <c r="E106" s="38">
        <v>5</v>
      </c>
      <c r="F106" s="39">
        <v>6.32</v>
      </c>
      <c r="G106" s="29">
        <f t="shared" si="48"/>
        <v>3.392043744612261</v>
      </c>
      <c r="H106" s="29">
        <f t="shared" si="48"/>
        <v>1.0688676811968056</v>
      </c>
      <c r="I106" s="29">
        <f t="shared" si="48"/>
        <v>79.39958592132508</v>
      </c>
      <c r="J106" s="29">
        <f t="shared" si="49"/>
        <v>39.39393939393939</v>
      </c>
      <c r="K106" s="30">
        <f t="shared" si="49"/>
        <v>5.1051051051051015</v>
      </c>
      <c r="L106" s="31">
        <f t="shared" si="50"/>
        <v>5</v>
      </c>
      <c r="M106" s="31">
        <f t="shared" si="51"/>
        <v>0</v>
      </c>
      <c r="N106" s="31">
        <f t="shared" si="52"/>
        <v>0</v>
      </c>
      <c r="O106" s="32">
        <f t="shared" si="53"/>
        <v>5</v>
      </c>
      <c r="P106" s="33">
        <f t="shared" si="54"/>
        <v>1</v>
      </c>
      <c r="Q106" s="29">
        <f t="shared" si="55"/>
        <v>0</v>
      </c>
      <c r="R106" s="29">
        <f t="shared" si="55"/>
        <v>0</v>
      </c>
      <c r="S106" s="29">
        <f>IF(D106="","",-((D106/D105)-1)*100)</f>
        <v>-50.89246843709188</v>
      </c>
      <c r="T106" s="29">
        <f t="shared" si="56"/>
        <v>0</v>
      </c>
      <c r="U106" s="29">
        <f t="shared" si="56"/>
        <v>-4.635761589403975</v>
      </c>
      <c r="V106" s="34">
        <f t="shared" si="57"/>
        <v>0</v>
      </c>
      <c r="W106" s="31">
        <f t="shared" si="58"/>
        <v>2</v>
      </c>
      <c r="X106" s="31">
        <f t="shared" si="59"/>
        <v>3</v>
      </c>
      <c r="Y106" s="32">
        <f t="shared" si="60"/>
        <v>5</v>
      </c>
      <c r="Z106" s="33">
        <f t="shared" si="61"/>
        <v>-0.4</v>
      </c>
    </row>
    <row r="107" spans="1:26" ht="11.25">
      <c r="A107" s="27">
        <v>39630</v>
      </c>
      <c r="B107" s="28">
        <v>203108</v>
      </c>
      <c r="C107" s="28">
        <v>98149</v>
      </c>
      <c r="D107" s="41">
        <v>367.2</v>
      </c>
      <c r="E107" s="38">
        <v>5</v>
      </c>
      <c r="F107" s="39">
        <v>6.43</v>
      </c>
      <c r="G107" s="29">
        <f t="shared" si="48"/>
        <v>2.4892140784660066</v>
      </c>
      <c r="H107" s="29">
        <f t="shared" si="48"/>
        <v>1.1459546358605577</v>
      </c>
      <c r="I107" s="29">
        <f t="shared" si="48"/>
        <v>-18.922499448001762</v>
      </c>
      <c r="J107" s="29">
        <f t="shared" si="49"/>
        <v>39.39393939393939</v>
      </c>
      <c r="K107" s="30">
        <f t="shared" si="49"/>
        <v>4.029850746268659</v>
      </c>
      <c r="L107" s="31">
        <f t="shared" si="50"/>
        <v>4</v>
      </c>
      <c r="M107" s="31">
        <f t="shared" si="51"/>
        <v>1</v>
      </c>
      <c r="N107" s="31">
        <f t="shared" si="52"/>
        <v>0</v>
      </c>
      <c r="O107" s="32">
        <f t="shared" si="53"/>
        <v>5</v>
      </c>
      <c r="P107" s="33">
        <f t="shared" si="54"/>
        <v>0.6000000000000001</v>
      </c>
      <c r="Q107" s="29">
        <f t="shared" si="55"/>
        <v>0.20276570447514963</v>
      </c>
      <c r="R107" s="29">
        <f t="shared" si="55"/>
        <v>0.19191310827777475</v>
      </c>
      <c r="S107" s="29">
        <f>IF(D107="","",-((D107/D106)-1)*100)</f>
        <v>-5.943450663589145</v>
      </c>
      <c r="T107" s="29">
        <f t="shared" si="56"/>
        <v>0</v>
      </c>
      <c r="U107" s="29">
        <f t="shared" si="56"/>
        <v>-1.7405063291139111</v>
      </c>
      <c r="V107" s="34">
        <f t="shared" si="57"/>
        <v>2</v>
      </c>
      <c r="W107" s="31">
        <f t="shared" si="58"/>
        <v>2</v>
      </c>
      <c r="X107" s="31">
        <f t="shared" si="59"/>
        <v>1</v>
      </c>
      <c r="Y107" s="32">
        <f t="shared" si="60"/>
        <v>5</v>
      </c>
      <c r="Z107" s="33">
        <f t="shared" si="61"/>
        <v>0</v>
      </c>
    </row>
    <row r="108" spans="1:26" ht="11.25">
      <c r="A108" s="27">
        <v>39661</v>
      </c>
      <c r="B108" s="35">
        <f>B107</f>
        <v>203108</v>
      </c>
      <c r="C108" s="35">
        <f>C107</f>
        <v>98149</v>
      </c>
      <c r="D108" s="37">
        <v>173.54</v>
      </c>
      <c r="E108" s="38">
        <v>5</v>
      </c>
      <c r="F108" s="39">
        <v>6.48</v>
      </c>
      <c r="G108" s="29">
        <f t="shared" si="48"/>
        <v>2.4892140784660066</v>
      </c>
      <c r="H108" s="29">
        <f t="shared" si="48"/>
        <v>1.1459546358605577</v>
      </c>
      <c r="I108" s="29">
        <f t="shared" si="48"/>
        <v>-35.19790888722928</v>
      </c>
      <c r="J108" s="29">
        <f t="shared" si="49"/>
        <v>39.39393939393939</v>
      </c>
      <c r="K108" s="30">
        <f t="shared" si="49"/>
        <v>1.3698630136986245</v>
      </c>
      <c r="L108" s="31">
        <f t="shared" si="50"/>
        <v>4</v>
      </c>
      <c r="M108" s="31">
        <f t="shared" si="51"/>
        <v>1</v>
      </c>
      <c r="N108" s="31">
        <f t="shared" si="52"/>
        <v>0</v>
      </c>
      <c r="O108" s="32">
        <f t="shared" si="53"/>
        <v>5</v>
      </c>
      <c r="P108" s="33">
        <f t="shared" si="54"/>
        <v>0.6000000000000001</v>
      </c>
      <c r="Q108" s="29">
        <f t="shared" si="55"/>
        <v>0</v>
      </c>
      <c r="R108" s="29">
        <f t="shared" si="55"/>
        <v>0</v>
      </c>
      <c r="S108" s="29">
        <f>IF(D108="","",-((D108/D107)-1)*100)</f>
        <v>52.739651416122</v>
      </c>
      <c r="T108" s="29">
        <f t="shared" si="56"/>
        <v>0</v>
      </c>
      <c r="U108" s="29">
        <f t="shared" si="56"/>
        <v>-0.7776049766718529</v>
      </c>
      <c r="V108" s="34">
        <f t="shared" si="57"/>
        <v>1</v>
      </c>
      <c r="W108" s="31">
        <f t="shared" si="58"/>
        <v>1</v>
      </c>
      <c r="X108" s="31">
        <f t="shared" si="59"/>
        <v>3</v>
      </c>
      <c r="Y108" s="32">
        <f t="shared" si="60"/>
        <v>5</v>
      </c>
      <c r="Z108" s="33">
        <f t="shared" si="61"/>
        <v>0</v>
      </c>
    </row>
    <row r="109" spans="1:26" ht="11.25">
      <c r="A109" s="27">
        <v>39692</v>
      </c>
      <c r="B109" s="35">
        <f>B107</f>
        <v>203108</v>
      </c>
      <c r="C109" s="35">
        <f>C107</f>
        <v>98149</v>
      </c>
      <c r="D109" s="37">
        <v>361.8</v>
      </c>
      <c r="E109" s="38">
        <v>5</v>
      </c>
      <c r="F109" s="39">
        <v>6.04</v>
      </c>
      <c r="G109" s="29">
        <f t="shared" si="48"/>
        <v>2.4892140784660066</v>
      </c>
      <c r="H109" s="29">
        <f t="shared" si="48"/>
        <v>1.1459546358605577</v>
      </c>
      <c r="I109" s="29">
        <f t="shared" si="48"/>
        <v>106.62478583666477</v>
      </c>
      <c r="J109" s="29">
        <f t="shared" si="49"/>
        <v>37.73349937733499</v>
      </c>
      <c r="K109" s="30">
        <f t="shared" si="49"/>
        <v>5.3291536050156685</v>
      </c>
      <c r="L109" s="31">
        <f t="shared" si="50"/>
        <v>5</v>
      </c>
      <c r="M109" s="31">
        <f t="shared" si="51"/>
        <v>0</v>
      </c>
      <c r="N109" s="31">
        <f t="shared" si="52"/>
        <v>0</v>
      </c>
      <c r="O109" s="32">
        <f t="shared" si="53"/>
        <v>5</v>
      </c>
      <c r="P109" s="33">
        <f t="shared" si="54"/>
        <v>1</v>
      </c>
      <c r="Q109" s="29">
        <f t="shared" si="55"/>
        <v>0</v>
      </c>
      <c r="R109" s="29">
        <f t="shared" si="55"/>
        <v>0</v>
      </c>
      <c r="S109" s="29">
        <f>IF(D109="","",-((D109/D108)-1)*100)</f>
        <v>-108.48219430678809</v>
      </c>
      <c r="T109" s="29">
        <f t="shared" si="56"/>
        <v>0</v>
      </c>
      <c r="U109" s="29">
        <f t="shared" si="56"/>
        <v>6.790123456790131</v>
      </c>
      <c r="V109" s="34">
        <f t="shared" si="57"/>
        <v>1</v>
      </c>
      <c r="W109" s="31">
        <f t="shared" si="58"/>
        <v>1</v>
      </c>
      <c r="X109" s="31">
        <f t="shared" si="59"/>
        <v>3</v>
      </c>
      <c r="Y109" s="32">
        <f t="shared" si="60"/>
        <v>5</v>
      </c>
      <c r="Z109" s="33">
        <f t="shared" si="61"/>
        <v>0</v>
      </c>
    </row>
    <row r="110" spans="1:26" ht="11.25">
      <c r="A110" s="27">
        <v>39722</v>
      </c>
      <c r="B110" s="28">
        <v>198794</v>
      </c>
      <c r="C110" s="28">
        <v>96871</v>
      </c>
      <c r="D110" s="37">
        <v>318.2</v>
      </c>
      <c r="E110" s="38">
        <v>4.56</v>
      </c>
      <c r="F110" s="39">
        <v>6.2</v>
      </c>
      <c r="G110" s="29">
        <f t="shared" si="48"/>
        <v>-0.44620276936174763</v>
      </c>
      <c r="H110" s="29">
        <f t="shared" si="48"/>
        <v>-0.4327180035357481</v>
      </c>
      <c r="I110" s="29">
        <f t="shared" si="48"/>
        <v>-22.766990291262136</v>
      </c>
      <c r="J110" s="29">
        <f t="shared" si="49"/>
        <v>41.085271317829466</v>
      </c>
      <c r="K110" s="30">
        <f t="shared" si="49"/>
        <v>2.821316614420055</v>
      </c>
      <c r="L110" s="31">
        <f t="shared" si="50"/>
        <v>2</v>
      </c>
      <c r="M110" s="31">
        <f t="shared" si="51"/>
        <v>3</v>
      </c>
      <c r="N110" s="31">
        <f t="shared" si="52"/>
        <v>0</v>
      </c>
      <c r="O110" s="32">
        <f t="shared" si="53"/>
        <v>5</v>
      </c>
      <c r="P110" s="33">
        <f t="shared" si="54"/>
        <v>-0.19999999999999996</v>
      </c>
      <c r="Q110" s="29">
        <f t="shared" si="55"/>
        <v>-2.1239931465033335</v>
      </c>
      <c r="R110" s="29">
        <f t="shared" si="55"/>
        <v>-1.3021019062853467</v>
      </c>
      <c r="S110" s="29">
        <f>IF(D110="","",-((D110/D109)-1)*100)</f>
        <v>12.050856826976231</v>
      </c>
      <c r="T110" s="29">
        <f t="shared" si="56"/>
        <v>8.800000000000008</v>
      </c>
      <c r="U110" s="29">
        <f t="shared" si="56"/>
        <v>-2.6490066225165476</v>
      </c>
      <c r="V110" s="34">
        <f t="shared" si="57"/>
        <v>2</v>
      </c>
      <c r="W110" s="31">
        <f t="shared" si="58"/>
        <v>3</v>
      </c>
      <c r="X110" s="31">
        <f t="shared" si="59"/>
        <v>0</v>
      </c>
      <c r="Y110" s="32">
        <f t="shared" si="60"/>
        <v>5</v>
      </c>
      <c r="Z110" s="33">
        <f t="shared" si="61"/>
        <v>-0.19999999999999996</v>
      </c>
    </row>
    <row r="111" spans="1:26" ht="11.25">
      <c r="A111" s="27">
        <v>39753</v>
      </c>
      <c r="B111" s="35">
        <f>B110</f>
        <v>198794</v>
      </c>
      <c r="C111" s="35">
        <f>C110</f>
        <v>96871</v>
      </c>
      <c r="D111" s="37">
        <v>185.5</v>
      </c>
      <c r="E111" s="38">
        <v>4</v>
      </c>
      <c r="F111" s="39">
        <v>6.09</v>
      </c>
      <c r="G111" s="29">
        <f t="shared" si="48"/>
        <v>-0.44620276936174763</v>
      </c>
      <c r="H111" s="29">
        <f t="shared" si="48"/>
        <v>-0.4327180035357481</v>
      </c>
      <c r="I111" s="29">
        <f t="shared" si="48"/>
        <v>-40.00646830530401</v>
      </c>
      <c r="J111" s="29">
        <f t="shared" si="49"/>
        <v>46.666666666666664</v>
      </c>
      <c r="K111" s="30">
        <f t="shared" si="49"/>
        <v>1.9323671497584516</v>
      </c>
      <c r="L111" s="31">
        <f t="shared" si="50"/>
        <v>2</v>
      </c>
      <c r="M111" s="31">
        <f t="shared" si="51"/>
        <v>3</v>
      </c>
      <c r="N111" s="31">
        <f t="shared" si="52"/>
        <v>0</v>
      </c>
      <c r="O111" s="32">
        <f t="shared" si="53"/>
        <v>5</v>
      </c>
      <c r="P111" s="33">
        <f t="shared" si="54"/>
        <v>-0.19999999999999996</v>
      </c>
      <c r="Q111" s="29">
        <f t="shared" si="55"/>
        <v>0</v>
      </c>
      <c r="R111" s="29">
        <f t="shared" si="55"/>
        <v>0</v>
      </c>
      <c r="S111" s="29">
        <f>IF(D111="","",-((D111/D110)-1)*100)</f>
        <v>41.70333123821496</v>
      </c>
      <c r="T111" s="29">
        <f t="shared" si="56"/>
        <v>12.280701754385959</v>
      </c>
      <c r="U111" s="29">
        <f t="shared" si="56"/>
        <v>1.774193548387104</v>
      </c>
      <c r="V111" s="34">
        <f t="shared" si="57"/>
        <v>3</v>
      </c>
      <c r="W111" s="31">
        <f t="shared" si="58"/>
        <v>0</v>
      </c>
      <c r="X111" s="31">
        <f t="shared" si="59"/>
        <v>2</v>
      </c>
      <c r="Y111" s="32">
        <f t="shared" si="60"/>
        <v>5</v>
      </c>
      <c r="Z111" s="33">
        <f t="shared" si="61"/>
        <v>0.6</v>
      </c>
    </row>
    <row r="112" spans="1:26" ht="11.25">
      <c r="A112" s="27">
        <v>39783</v>
      </c>
      <c r="B112" s="35">
        <f>B110</f>
        <v>198794</v>
      </c>
      <c r="C112" s="35">
        <f>C110</f>
        <v>96871</v>
      </c>
      <c r="D112" s="37">
        <v>355.6</v>
      </c>
      <c r="E112" s="38">
        <v>3.61</v>
      </c>
      <c r="F112" s="39">
        <v>5.33</v>
      </c>
      <c r="G112" s="29">
        <f t="shared" si="48"/>
        <v>-0.44620276936174763</v>
      </c>
      <c r="H112" s="29">
        <f t="shared" si="48"/>
        <v>-0.4327180035357481</v>
      </c>
      <c r="I112" s="29">
        <f t="shared" si="48"/>
        <v>27.821710999281102</v>
      </c>
      <c r="J112" s="29">
        <f t="shared" si="49"/>
        <v>50.750341064120065</v>
      </c>
      <c r="K112" s="30">
        <f t="shared" si="49"/>
        <v>12.62295081967213</v>
      </c>
      <c r="L112" s="31">
        <f t="shared" si="50"/>
        <v>3</v>
      </c>
      <c r="M112" s="31">
        <f t="shared" si="51"/>
        <v>2</v>
      </c>
      <c r="N112" s="31">
        <f t="shared" si="52"/>
        <v>0</v>
      </c>
      <c r="O112" s="32">
        <f t="shared" si="53"/>
        <v>5</v>
      </c>
      <c r="P112" s="33">
        <f t="shared" si="54"/>
        <v>0.19999999999999996</v>
      </c>
      <c r="Q112" s="29">
        <f t="shared" si="55"/>
        <v>0</v>
      </c>
      <c r="R112" s="29">
        <f t="shared" si="55"/>
        <v>0</v>
      </c>
      <c r="S112" s="29">
        <f>IF(D112="","",-((D112/D111)-1)*100)</f>
        <v>-91.69811320754717</v>
      </c>
      <c r="T112" s="29">
        <f t="shared" si="56"/>
        <v>9.750000000000004</v>
      </c>
      <c r="U112" s="29">
        <f t="shared" si="56"/>
        <v>12.479474548440061</v>
      </c>
      <c r="V112" s="34">
        <f t="shared" si="57"/>
        <v>2</v>
      </c>
      <c r="W112" s="31">
        <f t="shared" si="58"/>
        <v>1</v>
      </c>
      <c r="X112" s="31">
        <f t="shared" si="59"/>
        <v>2</v>
      </c>
      <c r="Y112" s="32">
        <f t="shared" si="60"/>
        <v>5</v>
      </c>
      <c r="Z112" s="33">
        <f t="shared" si="61"/>
        <v>0.2</v>
      </c>
    </row>
    <row r="113" spans="1:26" ht="11.25">
      <c r="A113" s="27">
        <v>39814</v>
      </c>
      <c r="B113" s="28">
        <v>189863</v>
      </c>
      <c r="C113" s="28">
        <v>92748</v>
      </c>
      <c r="D113" s="37">
        <v>245.8</v>
      </c>
      <c r="E113" s="38">
        <v>3.25</v>
      </c>
      <c r="F113" s="39">
        <v>5.06</v>
      </c>
      <c r="G113" s="29">
        <f t="shared" si="48"/>
        <v>-6.571300629376475</v>
      </c>
      <c r="H113" s="29">
        <f t="shared" si="48"/>
        <v>-7.6297941419593895</v>
      </c>
      <c r="I113" s="29">
        <f t="shared" si="48"/>
        <v>-33.36947682298725</v>
      </c>
      <c r="J113" s="29">
        <f t="shared" si="49"/>
        <v>53.43839541547278</v>
      </c>
      <c r="K113" s="30">
        <f t="shared" si="49"/>
        <v>12.152777777777779</v>
      </c>
      <c r="L113" s="31">
        <f t="shared" si="50"/>
        <v>2</v>
      </c>
      <c r="M113" s="31">
        <f t="shared" si="51"/>
        <v>3</v>
      </c>
      <c r="N113" s="31">
        <f t="shared" si="52"/>
        <v>0</v>
      </c>
      <c r="O113" s="32">
        <f t="shared" si="53"/>
        <v>5</v>
      </c>
      <c r="P113" s="33">
        <f t="shared" si="54"/>
        <v>-0.19999999999999996</v>
      </c>
      <c r="Q113" s="29">
        <f t="shared" si="55"/>
        <v>-4.492590319627354</v>
      </c>
      <c r="R113" s="29">
        <f t="shared" si="55"/>
        <v>-4.256175738869217</v>
      </c>
      <c r="S113" s="29">
        <f>IF(D113="","",-((D113/D112)-1)*100)</f>
        <v>30.87739032620922</v>
      </c>
      <c r="T113" s="29">
        <f t="shared" si="56"/>
        <v>9.972299168975063</v>
      </c>
      <c r="U113" s="29">
        <f t="shared" si="56"/>
        <v>5.065666041275807</v>
      </c>
      <c r="V113" s="34">
        <f t="shared" si="57"/>
        <v>3</v>
      </c>
      <c r="W113" s="31">
        <f t="shared" si="58"/>
        <v>2</v>
      </c>
      <c r="X113" s="31">
        <f t="shared" si="59"/>
        <v>0</v>
      </c>
      <c r="Y113" s="32">
        <f t="shared" si="60"/>
        <v>5</v>
      </c>
      <c r="Z113" s="33">
        <f t="shared" si="61"/>
        <v>0.19999999999999996</v>
      </c>
    </row>
    <row r="114" spans="1:26" ht="11.25">
      <c r="A114" s="27">
        <v>39845</v>
      </c>
      <c r="B114" s="35">
        <f>B113</f>
        <v>189863</v>
      </c>
      <c r="C114" s="35">
        <f>C113</f>
        <v>92748</v>
      </c>
      <c r="D114" s="37">
        <v>278.4</v>
      </c>
      <c r="E114" s="38">
        <v>3.25</v>
      </c>
      <c r="F114" s="39">
        <v>5.13</v>
      </c>
      <c r="G114" s="29">
        <f t="shared" si="48"/>
        <v>-6.571300629376475</v>
      </c>
      <c r="H114" s="29">
        <f t="shared" si="48"/>
        <v>-7.6297941419593895</v>
      </c>
      <c r="I114" s="29">
        <f t="shared" si="48"/>
        <v>-5.015353121801446</v>
      </c>
      <c r="J114" s="29">
        <f t="shared" si="49"/>
        <v>45.833333333333336</v>
      </c>
      <c r="K114" s="30">
        <f t="shared" si="49"/>
        <v>13.344594594594595</v>
      </c>
      <c r="L114" s="31">
        <f t="shared" si="50"/>
        <v>2</v>
      </c>
      <c r="M114" s="31">
        <f t="shared" si="51"/>
        <v>3</v>
      </c>
      <c r="N114" s="31">
        <f t="shared" si="52"/>
        <v>0</v>
      </c>
      <c r="O114" s="32">
        <f t="shared" si="53"/>
        <v>5</v>
      </c>
      <c r="P114" s="33">
        <f t="shared" si="54"/>
        <v>-0.19999999999999996</v>
      </c>
      <c r="Q114" s="29">
        <f t="shared" si="55"/>
        <v>0</v>
      </c>
      <c r="R114" s="29">
        <f t="shared" si="55"/>
        <v>0</v>
      </c>
      <c r="S114" s="29">
        <f>IF(D114="","",-((D114/D113)-1)*100)</f>
        <v>-13.262815296989405</v>
      </c>
      <c r="T114" s="29">
        <f t="shared" si="56"/>
        <v>0</v>
      </c>
      <c r="U114" s="29">
        <f t="shared" si="56"/>
        <v>-1.3833992094861802</v>
      </c>
      <c r="V114" s="34">
        <f t="shared" si="57"/>
        <v>0</v>
      </c>
      <c r="W114" s="31">
        <f t="shared" si="58"/>
        <v>2</v>
      </c>
      <c r="X114" s="31">
        <f t="shared" si="59"/>
        <v>3</v>
      </c>
      <c r="Y114" s="32">
        <f t="shared" si="60"/>
        <v>5</v>
      </c>
      <c r="Z114" s="33">
        <f t="shared" si="61"/>
        <v>-0.4</v>
      </c>
    </row>
    <row r="115" spans="1:26" ht="11.25">
      <c r="A115" s="27">
        <v>39873</v>
      </c>
      <c r="B115" s="35">
        <f>B113</f>
        <v>189863</v>
      </c>
      <c r="C115" s="35">
        <f>C113</f>
        <v>92748</v>
      </c>
      <c r="D115" s="37">
        <v>296.2</v>
      </c>
      <c r="E115" s="38">
        <v>3.25</v>
      </c>
      <c r="F115" s="39">
        <v>5</v>
      </c>
      <c r="G115" s="29">
        <f t="shared" si="48"/>
        <v>-6.571300629376475</v>
      </c>
      <c r="H115" s="29">
        <f t="shared" si="48"/>
        <v>-7.6297941419593895</v>
      </c>
      <c r="I115" s="29">
        <f t="shared" si="48"/>
        <v>24.506094997898266</v>
      </c>
      <c r="J115" s="29">
        <f t="shared" si="49"/>
        <v>42.57950530035336</v>
      </c>
      <c r="K115" s="30">
        <f t="shared" si="49"/>
        <v>16.247906197654938</v>
      </c>
      <c r="L115" s="31">
        <f t="shared" si="50"/>
        <v>3</v>
      </c>
      <c r="M115" s="31">
        <f t="shared" si="51"/>
        <v>2</v>
      </c>
      <c r="N115" s="31">
        <f t="shared" si="52"/>
        <v>0</v>
      </c>
      <c r="O115" s="32">
        <f t="shared" si="53"/>
        <v>5</v>
      </c>
      <c r="P115" s="33">
        <f t="shared" si="54"/>
        <v>0.19999999999999996</v>
      </c>
      <c r="Q115" s="29">
        <f t="shared" si="55"/>
        <v>0</v>
      </c>
      <c r="R115" s="29">
        <f t="shared" si="55"/>
        <v>0</v>
      </c>
      <c r="S115" s="29">
        <f>IF(D115="","",-((D115/D114)-1)*100)</f>
        <v>-6.393678160919536</v>
      </c>
      <c r="T115" s="29">
        <f t="shared" si="56"/>
        <v>0</v>
      </c>
      <c r="U115" s="29">
        <f t="shared" si="56"/>
        <v>2.534113060428844</v>
      </c>
      <c r="V115" s="34">
        <f t="shared" si="57"/>
        <v>1</v>
      </c>
      <c r="W115" s="31">
        <f t="shared" si="58"/>
        <v>1</v>
      </c>
      <c r="X115" s="31">
        <f t="shared" si="59"/>
        <v>3</v>
      </c>
      <c r="Y115" s="32">
        <f t="shared" si="60"/>
        <v>5</v>
      </c>
      <c r="Z115" s="33">
        <f t="shared" si="61"/>
        <v>0</v>
      </c>
    </row>
    <row r="116" spans="1:26" ht="11.25">
      <c r="A116" s="27">
        <v>39904</v>
      </c>
      <c r="B116" s="28">
        <v>189043</v>
      </c>
      <c r="C116" s="28">
        <v>92973</v>
      </c>
      <c r="D116" s="37">
        <v>253.4</v>
      </c>
      <c r="E116" s="38">
        <v>3.25</v>
      </c>
      <c r="F116" s="39">
        <v>4.81</v>
      </c>
      <c r="G116" s="29">
        <f t="shared" si="48"/>
        <v>-6.73616284404801</v>
      </c>
      <c r="H116" s="29">
        <f t="shared" si="48"/>
        <v>-5.091822255795675</v>
      </c>
      <c r="I116" s="29">
        <f t="shared" si="48"/>
        <v>-13.75085091899252</v>
      </c>
      <c r="J116" s="29">
        <f t="shared" si="49"/>
        <v>37.97709923664122</v>
      </c>
      <c r="K116" s="30">
        <f t="shared" si="49"/>
        <v>18.75000000000001</v>
      </c>
      <c r="L116" s="31">
        <f t="shared" si="50"/>
        <v>2</v>
      </c>
      <c r="M116" s="31">
        <f t="shared" si="51"/>
        <v>3</v>
      </c>
      <c r="N116" s="31">
        <f t="shared" si="52"/>
        <v>0</v>
      </c>
      <c r="O116" s="32">
        <f t="shared" si="53"/>
        <v>5</v>
      </c>
      <c r="P116" s="33">
        <f t="shared" si="54"/>
        <v>-0.19999999999999996</v>
      </c>
      <c r="Q116" s="29">
        <f t="shared" si="55"/>
        <v>-0.43189036305125716</v>
      </c>
      <c r="R116" s="29">
        <f t="shared" si="55"/>
        <v>0.24259283219045802</v>
      </c>
      <c r="S116" s="29">
        <f>IF(D116="","",-((D116/D115)-1)*100)</f>
        <v>14.449696151249148</v>
      </c>
      <c r="T116" s="29">
        <f t="shared" si="56"/>
        <v>0</v>
      </c>
      <c r="U116" s="29">
        <f t="shared" si="56"/>
        <v>3.8000000000000034</v>
      </c>
      <c r="V116" s="34">
        <f t="shared" si="57"/>
        <v>3</v>
      </c>
      <c r="W116" s="31">
        <f t="shared" si="58"/>
        <v>1</v>
      </c>
      <c r="X116" s="31">
        <f t="shared" si="59"/>
        <v>1</v>
      </c>
      <c r="Y116" s="32">
        <f t="shared" si="60"/>
        <v>5</v>
      </c>
      <c r="Z116" s="33">
        <f t="shared" si="61"/>
        <v>0.39999999999999997</v>
      </c>
    </row>
    <row r="117" spans="1:26" ht="11.25">
      <c r="A117" s="27">
        <v>39934</v>
      </c>
      <c r="B117" s="35">
        <f>B116</f>
        <v>189043</v>
      </c>
      <c r="C117" s="35">
        <f>C116</f>
        <v>92973</v>
      </c>
      <c r="D117" s="37">
        <v>166.5</v>
      </c>
      <c r="E117" s="38">
        <v>3.25</v>
      </c>
      <c r="F117" s="39">
        <v>4.86</v>
      </c>
      <c r="G117" s="29">
        <f t="shared" si="48"/>
        <v>-6.73616284404801</v>
      </c>
      <c r="H117" s="29">
        <f t="shared" si="48"/>
        <v>-5.091822255795675</v>
      </c>
      <c r="I117" s="29">
        <f t="shared" si="48"/>
        <v>-27.514148889856326</v>
      </c>
      <c r="J117" s="29">
        <f t="shared" si="49"/>
        <v>35</v>
      </c>
      <c r="K117" s="30">
        <f t="shared" si="49"/>
        <v>19.5364238410596</v>
      </c>
      <c r="L117" s="31">
        <f t="shared" si="50"/>
        <v>2</v>
      </c>
      <c r="M117" s="31">
        <f t="shared" si="51"/>
        <v>3</v>
      </c>
      <c r="N117" s="31">
        <f t="shared" si="52"/>
        <v>0</v>
      </c>
      <c r="O117" s="32">
        <f t="shared" si="53"/>
        <v>5</v>
      </c>
      <c r="P117" s="33">
        <f t="shared" si="54"/>
        <v>-0.19999999999999996</v>
      </c>
      <c r="Q117" s="29">
        <f t="shared" si="55"/>
        <v>0</v>
      </c>
      <c r="R117" s="29">
        <f t="shared" si="55"/>
        <v>0</v>
      </c>
      <c r="S117" s="29">
        <f>IF(D117="","",-((D117/D116)-1)*100)</f>
        <v>34.293606945540645</v>
      </c>
      <c r="T117" s="29">
        <f t="shared" si="56"/>
        <v>0</v>
      </c>
      <c r="U117" s="29">
        <f t="shared" si="56"/>
        <v>-1.0395010395010562</v>
      </c>
      <c r="V117" s="34">
        <f t="shared" si="57"/>
        <v>1</v>
      </c>
      <c r="W117" s="31">
        <f t="shared" si="58"/>
        <v>1</v>
      </c>
      <c r="X117" s="31">
        <f t="shared" si="59"/>
        <v>3</v>
      </c>
      <c r="Y117" s="32">
        <f t="shared" si="60"/>
        <v>5</v>
      </c>
      <c r="Z117" s="33">
        <f t="shared" si="61"/>
        <v>0</v>
      </c>
    </row>
    <row r="118" spans="1:26" ht="11.25">
      <c r="A118" s="27">
        <v>39965</v>
      </c>
      <c r="B118" s="35">
        <f>B116</f>
        <v>189043</v>
      </c>
      <c r="C118" s="35">
        <f>C116</f>
        <v>92973</v>
      </c>
      <c r="D118" s="37">
        <v>380.2</v>
      </c>
      <c r="E118" s="38">
        <v>3.25</v>
      </c>
      <c r="F118" s="39">
        <v>5.42</v>
      </c>
      <c r="G118" s="29">
        <f aca="true" t="shared" si="62" ref="G118:I129">IF(B118="","",((B118/B106)-1)*100)</f>
        <v>-6.73616284404801</v>
      </c>
      <c r="H118" s="29">
        <f t="shared" si="62"/>
        <v>-5.091822255795675</v>
      </c>
      <c r="I118" s="29">
        <f t="shared" si="62"/>
        <v>9.694171956145393</v>
      </c>
      <c r="J118" s="29">
        <f aca="true" t="shared" si="63" ref="J118:K129">IF(E118="","",-((E118/E106)-1)*100)</f>
        <v>35</v>
      </c>
      <c r="K118" s="30">
        <f t="shared" si="63"/>
        <v>14.240506329113934</v>
      </c>
      <c r="L118" s="31">
        <f t="shared" si="50"/>
        <v>3</v>
      </c>
      <c r="M118" s="31">
        <f t="shared" si="51"/>
        <v>2</v>
      </c>
      <c r="N118" s="31">
        <f t="shared" si="52"/>
        <v>0</v>
      </c>
      <c r="O118" s="32">
        <f t="shared" si="53"/>
        <v>5</v>
      </c>
      <c r="P118" s="33">
        <f t="shared" si="54"/>
        <v>0.19999999999999996</v>
      </c>
      <c r="Q118" s="29">
        <f aca="true" t="shared" si="64" ref="Q118:R129">IF(B118="","",((B118/B117)-1)*100)</f>
        <v>0</v>
      </c>
      <c r="R118" s="29">
        <f t="shared" si="64"/>
        <v>0</v>
      </c>
      <c r="S118" s="29">
        <f>IF(D118="","",-((D118/D117)-1)*100)</f>
        <v>-128.34834834834834</v>
      </c>
      <c r="T118" s="29">
        <f>IF(E118="","",-((E118/E117)-1)*100)</f>
        <v>0</v>
      </c>
      <c r="U118" s="29">
        <f>IF(F118="","",-((F118/F117)-1)*100)</f>
        <v>-11.522633744855959</v>
      </c>
      <c r="V118" s="34">
        <f t="shared" si="57"/>
        <v>0</v>
      </c>
      <c r="W118" s="31">
        <f t="shared" si="58"/>
        <v>2</v>
      </c>
      <c r="X118" s="31">
        <f t="shared" si="59"/>
        <v>3</v>
      </c>
      <c r="Y118" s="32">
        <f t="shared" si="60"/>
        <v>5</v>
      </c>
      <c r="Z118" s="33">
        <f t="shared" si="61"/>
        <v>-0.4</v>
      </c>
    </row>
    <row r="119" spans="1:26" ht="11.25">
      <c r="A119" s="27">
        <v>39995</v>
      </c>
      <c r="B119" s="28">
        <v>187469</v>
      </c>
      <c r="C119" s="28">
        <v>92319</v>
      </c>
      <c r="D119" s="37">
        <v>302.3</v>
      </c>
      <c r="E119" s="38">
        <v>3.25</v>
      </c>
      <c r="F119" s="39">
        <v>5.22</v>
      </c>
      <c r="G119" s="29">
        <f t="shared" si="62"/>
        <v>-7.699844417748192</v>
      </c>
      <c r="H119" s="29">
        <f t="shared" si="62"/>
        <v>-5.93994844573047</v>
      </c>
      <c r="I119" s="29">
        <f t="shared" si="62"/>
        <v>-17.67429193899781</v>
      </c>
      <c r="J119" s="29">
        <f t="shared" si="63"/>
        <v>35</v>
      </c>
      <c r="K119" s="30">
        <f t="shared" si="63"/>
        <v>18.818040435458784</v>
      </c>
      <c r="L119" s="31">
        <f t="shared" si="50"/>
        <v>2</v>
      </c>
      <c r="M119" s="31">
        <f t="shared" si="51"/>
        <v>3</v>
      </c>
      <c r="N119" s="31">
        <f t="shared" si="52"/>
        <v>0</v>
      </c>
      <c r="O119" s="32">
        <f t="shared" si="53"/>
        <v>5</v>
      </c>
      <c r="P119" s="33">
        <f t="shared" si="54"/>
        <v>-0.19999999999999996</v>
      </c>
      <c r="Q119" s="29">
        <f t="shared" si="64"/>
        <v>-0.8326148019233703</v>
      </c>
      <c r="R119" s="29">
        <f t="shared" si="64"/>
        <v>-0.7034300280726713</v>
      </c>
      <c r="S119" s="29">
        <f>IF(D119="","",-((D119/D118)-1)*100)</f>
        <v>20.48921620199894</v>
      </c>
      <c r="T119" s="29">
        <f>IF(E119="","",-((E119/E118)-1)*100)</f>
        <v>0</v>
      </c>
      <c r="U119" s="29">
        <f>IF(F119="","",-((F119/F118)-1)*100)</f>
        <v>3.690036900369009</v>
      </c>
      <c r="V119" s="34">
        <f t="shared" si="57"/>
        <v>2</v>
      </c>
      <c r="W119" s="31">
        <f t="shared" si="58"/>
        <v>2</v>
      </c>
      <c r="X119" s="31">
        <f t="shared" si="59"/>
        <v>1</v>
      </c>
      <c r="Y119" s="32">
        <f t="shared" si="60"/>
        <v>5</v>
      </c>
      <c r="Z119" s="33">
        <f t="shared" si="61"/>
        <v>0</v>
      </c>
    </row>
    <row r="120" spans="1:26" ht="11.25">
      <c r="A120" s="27">
        <v>40026</v>
      </c>
      <c r="B120" s="35">
        <f>B119</f>
        <v>187469</v>
      </c>
      <c r="C120" s="35">
        <f>C119</f>
        <v>92319</v>
      </c>
      <c r="D120" s="37">
        <v>245.8</v>
      </c>
      <c r="E120" s="38">
        <v>3.25</v>
      </c>
      <c r="F120" s="39">
        <v>5.19</v>
      </c>
      <c r="G120" s="29">
        <f t="shared" si="62"/>
        <v>-7.699844417748192</v>
      </c>
      <c r="H120" s="29">
        <f t="shared" si="62"/>
        <v>-5.93994844573047</v>
      </c>
      <c r="I120" s="29">
        <f t="shared" si="62"/>
        <v>41.63881525872999</v>
      </c>
      <c r="J120" s="29">
        <f t="shared" si="63"/>
        <v>35</v>
      </c>
      <c r="K120" s="30">
        <f t="shared" si="63"/>
        <v>19.90740740740741</v>
      </c>
      <c r="L120" s="31">
        <f t="shared" si="50"/>
        <v>3</v>
      </c>
      <c r="M120" s="31">
        <f t="shared" si="51"/>
        <v>2</v>
      </c>
      <c r="N120" s="31">
        <f t="shared" si="52"/>
        <v>0</v>
      </c>
      <c r="O120" s="32">
        <f t="shared" si="53"/>
        <v>5</v>
      </c>
      <c r="P120" s="33">
        <f t="shared" si="54"/>
        <v>0.19999999999999996</v>
      </c>
      <c r="Q120" s="29">
        <f t="shared" si="64"/>
        <v>0</v>
      </c>
      <c r="R120" s="29">
        <f t="shared" si="64"/>
        <v>0</v>
      </c>
      <c r="S120" s="29">
        <f>IF(D120="","",-((D120/D119)-1)*100)</f>
        <v>18.690043003638767</v>
      </c>
      <c r="T120" s="29">
        <f>IF(E120="","",-((E120/E119)-1)*100)</f>
        <v>0</v>
      </c>
      <c r="U120" s="29">
        <f>IF(F120="","",-((F120/F119)-1)*100)</f>
        <v>0.5747126436781436</v>
      </c>
      <c r="V120" s="34">
        <f t="shared" si="57"/>
        <v>2</v>
      </c>
      <c r="W120" s="31">
        <f t="shared" si="58"/>
        <v>0</v>
      </c>
      <c r="X120" s="31">
        <f t="shared" si="59"/>
        <v>3</v>
      </c>
      <c r="Y120" s="32">
        <f t="shared" si="60"/>
        <v>5</v>
      </c>
      <c r="Z120" s="33">
        <f t="shared" si="61"/>
        <v>0.4</v>
      </c>
    </row>
    <row r="121" spans="1:26" ht="11.25">
      <c r="A121" s="27">
        <v>40057</v>
      </c>
      <c r="B121" s="35">
        <f>B119</f>
        <v>187469</v>
      </c>
      <c r="C121" s="35">
        <f>C119</f>
        <v>92319</v>
      </c>
      <c r="D121" s="37">
        <v>243.6</v>
      </c>
      <c r="E121" s="38">
        <v>3.25</v>
      </c>
      <c r="F121" s="39">
        <v>5.06</v>
      </c>
      <c r="G121" s="29">
        <f t="shared" si="62"/>
        <v>-7.699844417748192</v>
      </c>
      <c r="H121" s="29">
        <f t="shared" si="62"/>
        <v>-5.93994844573047</v>
      </c>
      <c r="I121" s="29">
        <f t="shared" si="62"/>
        <v>-32.66998341625208</v>
      </c>
      <c r="J121" s="29">
        <f t="shared" si="63"/>
        <v>35</v>
      </c>
      <c r="K121" s="30">
        <f t="shared" si="63"/>
        <v>16.22516556291391</v>
      </c>
      <c r="L121" s="31">
        <f t="shared" si="50"/>
        <v>2</v>
      </c>
      <c r="M121" s="31">
        <f t="shared" si="51"/>
        <v>3</v>
      </c>
      <c r="N121" s="31">
        <f t="shared" si="52"/>
        <v>0</v>
      </c>
      <c r="O121" s="32">
        <f t="shared" si="53"/>
        <v>5</v>
      </c>
      <c r="P121" s="33">
        <f t="shared" si="54"/>
        <v>-0.19999999999999996</v>
      </c>
      <c r="Q121" s="29">
        <f t="shared" si="64"/>
        <v>0</v>
      </c>
      <c r="R121" s="29">
        <f t="shared" si="64"/>
        <v>0</v>
      </c>
      <c r="S121" s="29">
        <f>IF(D121="","",-((D121/D120)-1)*100)</f>
        <v>0.8950366151342593</v>
      </c>
      <c r="T121" s="29">
        <f>IF(E121="","",-((E121/E120)-1)*100)</f>
        <v>0</v>
      </c>
      <c r="U121" s="29">
        <f>IF(F121="","",-((F121/F120)-1)*100)</f>
        <v>2.5048169556840194</v>
      </c>
      <c r="V121" s="34">
        <f t="shared" si="57"/>
        <v>2</v>
      </c>
      <c r="W121" s="31">
        <f t="shared" si="58"/>
        <v>0</v>
      </c>
      <c r="X121" s="31">
        <f t="shared" si="59"/>
        <v>3</v>
      </c>
      <c r="Y121" s="32">
        <f t="shared" si="60"/>
        <v>5</v>
      </c>
      <c r="Z121" s="33">
        <f t="shared" si="61"/>
        <v>0.4</v>
      </c>
    </row>
    <row r="122" spans="1:26" ht="11.25">
      <c r="A122" s="27">
        <v>40087</v>
      </c>
      <c r="B122" s="28">
        <v>188900</v>
      </c>
      <c r="C122" s="28">
        <v>94878</v>
      </c>
      <c r="D122" s="37">
        <v>206.9</v>
      </c>
      <c r="E122" s="38">
        <v>3.25</v>
      </c>
      <c r="F122" s="39">
        <v>4.95</v>
      </c>
      <c r="G122" s="29">
        <f t="shared" si="62"/>
        <v>-4.977011378613039</v>
      </c>
      <c r="H122" s="29">
        <f t="shared" si="62"/>
        <v>-2.0573752722693017</v>
      </c>
      <c r="I122" s="29">
        <f t="shared" si="62"/>
        <v>-34.97800125707102</v>
      </c>
      <c r="J122" s="29">
        <f t="shared" si="63"/>
        <v>28.728070175438592</v>
      </c>
      <c r="K122" s="30">
        <f t="shared" si="63"/>
        <v>20.161290322580648</v>
      </c>
      <c r="L122" s="31">
        <f t="shared" si="50"/>
        <v>2</v>
      </c>
      <c r="M122" s="31">
        <f t="shared" si="51"/>
        <v>3</v>
      </c>
      <c r="N122" s="31">
        <f t="shared" si="52"/>
        <v>0</v>
      </c>
      <c r="O122" s="32">
        <f t="shared" si="53"/>
        <v>5</v>
      </c>
      <c r="P122" s="33">
        <f t="shared" si="54"/>
        <v>-0.19999999999999996</v>
      </c>
      <c r="Q122" s="29">
        <f t="shared" si="64"/>
        <v>0.7633262032656019</v>
      </c>
      <c r="R122" s="29">
        <f t="shared" si="64"/>
        <v>2.7719104409709816</v>
      </c>
      <c r="S122" s="29">
        <f>IF(D122="","",-((D122/D121)-1)*100)</f>
        <v>15.065681444991785</v>
      </c>
      <c r="T122" s="29">
        <f>IF(E122="","",-((E122/E121)-1)*100)</f>
        <v>0</v>
      </c>
      <c r="U122" s="29">
        <f>IF(F122="","",-((F122/F121)-1)*100)</f>
        <v>2.1739130434782483</v>
      </c>
      <c r="V122" s="34">
        <f t="shared" si="57"/>
        <v>4</v>
      </c>
      <c r="W122" s="31">
        <f t="shared" si="58"/>
        <v>0</v>
      </c>
      <c r="X122" s="31">
        <f t="shared" si="59"/>
        <v>1</v>
      </c>
      <c r="Y122" s="32">
        <f t="shared" si="60"/>
        <v>5</v>
      </c>
      <c r="Z122" s="33">
        <f t="shared" si="61"/>
        <v>0.8</v>
      </c>
    </row>
    <row r="123" spans="1:26" ht="11.25">
      <c r="A123" s="27">
        <v>40118</v>
      </c>
      <c r="B123" s="35">
        <f>B122</f>
        <v>188900</v>
      </c>
      <c r="C123" s="35">
        <f>C122</f>
        <v>94878</v>
      </c>
      <c r="D123" s="37">
        <v>325.3</v>
      </c>
      <c r="E123" s="38">
        <v>3.25</v>
      </c>
      <c r="F123" s="39">
        <v>4.88</v>
      </c>
      <c r="G123" s="29">
        <f t="shared" si="62"/>
        <v>-4.977011378613039</v>
      </c>
      <c r="H123" s="29">
        <f t="shared" si="62"/>
        <v>-2.0573752722693017</v>
      </c>
      <c r="I123" s="29">
        <f t="shared" si="62"/>
        <v>75.36388140161725</v>
      </c>
      <c r="J123" s="29">
        <f t="shared" si="63"/>
        <v>18.75</v>
      </c>
      <c r="K123" s="30">
        <f t="shared" si="63"/>
        <v>19.86863711001642</v>
      </c>
      <c r="L123" s="31">
        <f t="shared" si="50"/>
        <v>3</v>
      </c>
      <c r="M123" s="31">
        <f t="shared" si="51"/>
        <v>2</v>
      </c>
      <c r="N123" s="31">
        <f t="shared" si="52"/>
        <v>0</v>
      </c>
      <c r="O123" s="32">
        <f t="shared" si="53"/>
        <v>5</v>
      </c>
      <c r="P123" s="33">
        <f t="shared" si="54"/>
        <v>0.19999999999999996</v>
      </c>
      <c r="Q123" s="29">
        <f t="shared" si="64"/>
        <v>0</v>
      </c>
      <c r="R123" s="29">
        <f t="shared" si="64"/>
        <v>0</v>
      </c>
      <c r="S123" s="29">
        <f>IF(D123="","",-((D123/D122)-1)*100)</f>
        <v>-57.22571290478493</v>
      </c>
      <c r="T123" s="29">
        <f>IF(E123="","",-((E123/E122)-1)*100)</f>
        <v>0</v>
      </c>
      <c r="U123" s="29">
        <f>IF(F123="","",-((F123/F122)-1)*100)</f>
        <v>1.4141414141414232</v>
      </c>
      <c r="V123" s="34">
        <f t="shared" si="57"/>
        <v>1</v>
      </c>
      <c r="W123" s="31">
        <f t="shared" si="58"/>
        <v>1</v>
      </c>
      <c r="X123" s="31">
        <f t="shared" si="59"/>
        <v>3</v>
      </c>
      <c r="Y123" s="32">
        <f t="shared" si="60"/>
        <v>5</v>
      </c>
      <c r="Z123" s="33">
        <f t="shared" si="61"/>
        <v>0</v>
      </c>
    </row>
    <row r="124" spans="1:26" ht="11.25">
      <c r="A124" s="27">
        <v>40148</v>
      </c>
      <c r="B124" s="35">
        <f>B122</f>
        <v>188900</v>
      </c>
      <c r="C124" s="35">
        <f>C122</f>
        <v>94878</v>
      </c>
      <c r="D124" s="37">
        <v>270.4</v>
      </c>
      <c r="E124" s="38">
        <v>3.25</v>
      </c>
      <c r="F124" s="39">
        <v>4.93</v>
      </c>
      <c r="G124" s="29">
        <f t="shared" si="62"/>
        <v>-4.977011378613039</v>
      </c>
      <c r="H124" s="29">
        <f t="shared" si="62"/>
        <v>-2.0573752722693017</v>
      </c>
      <c r="I124" s="29">
        <f t="shared" si="62"/>
        <v>-23.959505061867283</v>
      </c>
      <c r="J124" s="29">
        <f t="shared" si="63"/>
        <v>9.972299168975063</v>
      </c>
      <c r="K124" s="30">
        <f t="shared" si="63"/>
        <v>7.504690431519712</v>
      </c>
      <c r="L124" s="31">
        <f t="shared" si="50"/>
        <v>2</v>
      </c>
      <c r="M124" s="31">
        <f t="shared" si="51"/>
        <v>3</v>
      </c>
      <c r="N124" s="31">
        <f t="shared" si="52"/>
        <v>0</v>
      </c>
      <c r="O124" s="32">
        <f t="shared" si="53"/>
        <v>5</v>
      </c>
      <c r="P124" s="33">
        <f t="shared" si="54"/>
        <v>-0.19999999999999996</v>
      </c>
      <c r="Q124" s="29">
        <f t="shared" si="64"/>
        <v>0</v>
      </c>
      <c r="R124" s="29">
        <f t="shared" si="64"/>
        <v>0</v>
      </c>
      <c r="S124" s="29">
        <f>IF(D124="","",-((D124/D123)-1)*100)</f>
        <v>16.876729173071027</v>
      </c>
      <c r="T124" s="29">
        <f>IF(E124="","",-((E124/E123)-1)*100)</f>
        <v>0</v>
      </c>
      <c r="U124" s="29">
        <f>IF(F124="","",-((F124/F123)-1)*100)</f>
        <v>-1.0245901639344135</v>
      </c>
      <c r="V124" s="34">
        <f t="shared" si="57"/>
        <v>1</v>
      </c>
      <c r="W124" s="31">
        <f t="shared" si="58"/>
        <v>1</v>
      </c>
      <c r="X124" s="31">
        <f t="shared" si="59"/>
        <v>3</v>
      </c>
      <c r="Y124" s="32">
        <f t="shared" si="60"/>
        <v>5</v>
      </c>
      <c r="Z124" s="33">
        <f t="shared" si="61"/>
        <v>0</v>
      </c>
    </row>
    <row r="125" spans="1:26" ht="11.25">
      <c r="A125" s="27">
        <v>40179</v>
      </c>
      <c r="B125" s="28">
        <v>189984</v>
      </c>
      <c r="C125" s="28">
        <v>90795</v>
      </c>
      <c r="D125" s="37">
        <v>211.9</v>
      </c>
      <c r="E125" s="38">
        <v>3.25</v>
      </c>
      <c r="F125" s="39">
        <v>5.03</v>
      </c>
      <c r="G125" s="29">
        <f>IF(B125="","",((B125/B113)-1)*100)</f>
        <v>0.06373016332830161</v>
      </c>
      <c r="H125" s="29">
        <f>IF(C125="","",((C125/C113)-1)*100)</f>
        <v>-2.1057057834131143</v>
      </c>
      <c r="I125" s="29">
        <f>IF(D125="","",((D125/D113)-1)*100)</f>
        <v>-13.791700569568754</v>
      </c>
      <c r="J125" s="29">
        <f>IF(E125="","",-((E125/E113)-1)*100)</f>
        <v>0</v>
      </c>
      <c r="K125" s="30">
        <f>IF(F125="","",-((F125/F113)-1)*100)</f>
        <v>0.5928853754940566</v>
      </c>
      <c r="L125" s="31">
        <f>COUNTIF(G125:K125,"&gt;0")</f>
        <v>2</v>
      </c>
      <c r="M125" s="31">
        <f>COUNTIF(G125:K125,"&lt;0")</f>
        <v>2</v>
      </c>
      <c r="N125" s="31">
        <f>COUNTIF(G125:K125,"=0")</f>
        <v>1</v>
      </c>
      <c r="O125" s="32">
        <f>SUM(L125:N125)</f>
        <v>5</v>
      </c>
      <c r="P125" s="33">
        <f>(L125/O125)-(M125/O125)</f>
        <v>0</v>
      </c>
      <c r="Q125" s="29">
        <f>IF(B125="","",((B125/B124)-1)*100)</f>
        <v>0.5738485971413354</v>
      </c>
      <c r="R125" s="29">
        <f>IF(C125="","",((C125/C124)-1)*100)</f>
        <v>-4.30342123569215</v>
      </c>
      <c r="S125" s="29">
        <f>IF(D125="","",-((D125/D124)-1)*100)</f>
        <v>21.634615384615373</v>
      </c>
      <c r="T125" s="29">
        <f>IF(E125="","",-((E125/E124)-1)*100)</f>
        <v>0</v>
      </c>
      <c r="U125" s="29">
        <f>IF(F125="","",-((F125/F124)-1)*100)</f>
        <v>-2.0283975659229236</v>
      </c>
      <c r="V125" s="34">
        <f>COUNTIF(Q125:U125,"&gt;0")</f>
        <v>2</v>
      </c>
      <c r="W125" s="31">
        <f>COUNTIF(Q125:U125,"&lt;0")</f>
        <v>2</v>
      </c>
      <c r="X125" s="31">
        <f>COUNTIF(Q125:U125,"=0")</f>
        <v>1</v>
      </c>
      <c r="Y125" s="32">
        <f>SUM(V125:X125)</f>
        <v>5</v>
      </c>
      <c r="Z125" s="33">
        <f>(V125/Y125)-(W125/Y125)</f>
        <v>0</v>
      </c>
    </row>
    <row r="126" spans="1:26" ht="11.25">
      <c r="A126" s="27">
        <v>40210</v>
      </c>
      <c r="B126" s="35">
        <f>B125</f>
        <v>189984</v>
      </c>
      <c r="C126" s="35">
        <f>C125</f>
        <v>90795</v>
      </c>
      <c r="D126" s="37">
        <v>267.7</v>
      </c>
      <c r="E126" s="38">
        <v>3.25</v>
      </c>
      <c r="F126" s="39">
        <v>4.99</v>
      </c>
      <c r="G126" s="29">
        <f aca="true" t="shared" si="65" ref="G126:I141">IF(B126="","",((B126/B114)-1)*100)</f>
        <v>0.06373016332830161</v>
      </c>
      <c r="H126" s="29">
        <f t="shared" si="65"/>
        <v>-2.1057057834131143</v>
      </c>
      <c r="I126" s="29">
        <f t="shared" si="65"/>
        <v>-3.8433908045977017</v>
      </c>
      <c r="J126" s="29">
        <f aca="true" t="shared" si="66" ref="J126:K141">IF(E126="","",-((E126/E114)-1)*100)</f>
        <v>0</v>
      </c>
      <c r="K126" s="30">
        <f t="shared" si="66"/>
        <v>2.729044834307981</v>
      </c>
      <c r="L126" s="31">
        <f aca="true" t="shared" si="67" ref="L126:L189">COUNTIF(G126:K126,"&gt;0")</f>
        <v>2</v>
      </c>
      <c r="M126" s="31">
        <f aca="true" t="shared" si="68" ref="M126:M189">COUNTIF(G126:K126,"&lt;0")</f>
        <v>2</v>
      </c>
      <c r="N126" s="31">
        <f aca="true" t="shared" si="69" ref="N126:N189">COUNTIF(G126:K126,"=0")</f>
        <v>1</v>
      </c>
      <c r="O126" s="32">
        <f aca="true" t="shared" si="70" ref="O126:O189">SUM(L126:N126)</f>
        <v>5</v>
      </c>
      <c r="P126" s="33">
        <f aca="true" t="shared" si="71" ref="P126:P189">(L126/O126)-(M126/O126)</f>
        <v>0</v>
      </c>
      <c r="Q126" s="29">
        <f aca="true" t="shared" si="72" ref="Q126:R141">IF(B126="","",((B126/B125)-1)*100)</f>
        <v>0</v>
      </c>
      <c r="R126" s="29">
        <f t="shared" si="72"/>
        <v>0</v>
      </c>
      <c r="S126" s="29">
        <f aca="true" t="shared" si="73" ref="S126:U141">IF(D126="","",-((D126/D125)-1)*100)</f>
        <v>-26.33317602642755</v>
      </c>
      <c r="T126" s="29">
        <f t="shared" si="73"/>
        <v>0</v>
      </c>
      <c r="U126" s="29">
        <f t="shared" si="73"/>
        <v>0.7952286282306154</v>
      </c>
      <c r="V126" s="34">
        <f aca="true" t="shared" si="74" ref="V126:V189">COUNTIF(Q126:U126,"&gt;0")</f>
        <v>1</v>
      </c>
      <c r="W126" s="31">
        <f aca="true" t="shared" si="75" ref="W126:W189">COUNTIF(Q126:U126,"&lt;0")</f>
        <v>1</v>
      </c>
      <c r="X126" s="31">
        <f aca="true" t="shared" si="76" ref="X126:X189">COUNTIF(Q126:U126,"=0")</f>
        <v>3</v>
      </c>
      <c r="Y126" s="32">
        <f aca="true" t="shared" si="77" ref="Y126:Y189">SUM(V126:X126)</f>
        <v>5</v>
      </c>
      <c r="Z126" s="33">
        <f aca="true" t="shared" si="78" ref="Z126:Z189">(V126/Y126)-(W126/Y126)</f>
        <v>0</v>
      </c>
    </row>
    <row r="127" spans="1:26" ht="11.25">
      <c r="A127" s="27">
        <v>40238</v>
      </c>
      <c r="B127" s="35">
        <f>B125</f>
        <v>189984</v>
      </c>
      <c r="C127" s="35">
        <f>C125</f>
        <v>90795</v>
      </c>
      <c r="D127" s="37">
        <v>307.2</v>
      </c>
      <c r="E127" s="38">
        <v>3.25</v>
      </c>
      <c r="F127" s="39">
        <v>4.97</v>
      </c>
      <c r="G127" s="29">
        <f t="shared" si="65"/>
        <v>0.06373016332830161</v>
      </c>
      <c r="H127" s="29">
        <f t="shared" si="65"/>
        <v>-2.1057057834131143</v>
      </c>
      <c r="I127" s="29">
        <f t="shared" si="65"/>
        <v>3.7137069547602986</v>
      </c>
      <c r="J127" s="29">
        <f t="shared" si="66"/>
        <v>0</v>
      </c>
      <c r="K127" s="30">
        <f t="shared" si="66"/>
        <v>0.6000000000000005</v>
      </c>
      <c r="L127" s="31">
        <f t="shared" si="67"/>
        <v>3</v>
      </c>
      <c r="M127" s="31">
        <f t="shared" si="68"/>
        <v>1</v>
      </c>
      <c r="N127" s="31">
        <f t="shared" si="69"/>
        <v>1</v>
      </c>
      <c r="O127" s="32">
        <f t="shared" si="70"/>
        <v>5</v>
      </c>
      <c r="P127" s="33">
        <f t="shared" si="71"/>
        <v>0.39999999999999997</v>
      </c>
      <c r="Q127" s="29">
        <f t="shared" si="72"/>
        <v>0</v>
      </c>
      <c r="R127" s="29">
        <f t="shared" si="72"/>
        <v>0</v>
      </c>
      <c r="S127" s="29">
        <f t="shared" si="73"/>
        <v>-14.755323122898778</v>
      </c>
      <c r="T127" s="29">
        <f t="shared" si="73"/>
        <v>0</v>
      </c>
      <c r="U127" s="29">
        <f t="shared" si="73"/>
        <v>0.40080160320642433</v>
      </c>
      <c r="V127" s="34">
        <f t="shared" si="74"/>
        <v>1</v>
      </c>
      <c r="W127" s="31">
        <f t="shared" si="75"/>
        <v>1</v>
      </c>
      <c r="X127" s="31">
        <f t="shared" si="76"/>
        <v>3</v>
      </c>
      <c r="Y127" s="32">
        <f t="shared" si="77"/>
        <v>5</v>
      </c>
      <c r="Z127" s="33">
        <f t="shared" si="78"/>
        <v>0</v>
      </c>
    </row>
    <row r="128" spans="1:26" ht="11.25">
      <c r="A128" s="27">
        <v>40269</v>
      </c>
      <c r="B128" s="28">
        <v>193980</v>
      </c>
      <c r="C128" s="28">
        <v>95141</v>
      </c>
      <c r="D128" s="37">
        <v>273.3</v>
      </c>
      <c r="E128" s="38">
        <v>3.25</v>
      </c>
      <c r="F128" s="39">
        <v>5.1</v>
      </c>
      <c r="G128" s="29">
        <f t="shared" si="65"/>
        <v>2.6115751442793433</v>
      </c>
      <c r="H128" s="29">
        <f t="shared" si="65"/>
        <v>2.331859787250057</v>
      </c>
      <c r="I128" s="29">
        <f t="shared" si="65"/>
        <v>7.853196527229689</v>
      </c>
      <c r="J128" s="29">
        <f t="shared" si="66"/>
        <v>0</v>
      </c>
      <c r="K128" s="30">
        <f t="shared" si="66"/>
        <v>-6.029106029106024</v>
      </c>
      <c r="L128" s="31">
        <f t="shared" si="67"/>
        <v>3</v>
      </c>
      <c r="M128" s="31">
        <f t="shared" si="68"/>
        <v>1</v>
      </c>
      <c r="N128" s="31">
        <f t="shared" si="69"/>
        <v>1</v>
      </c>
      <c r="O128" s="32">
        <f t="shared" si="70"/>
        <v>5</v>
      </c>
      <c r="P128" s="33">
        <f t="shared" si="71"/>
        <v>0.39999999999999997</v>
      </c>
      <c r="Q128" s="29">
        <f t="shared" si="72"/>
        <v>2.1033350176856924</v>
      </c>
      <c r="R128" s="29">
        <f t="shared" si="72"/>
        <v>4.786607192025993</v>
      </c>
      <c r="S128" s="29">
        <f t="shared" si="73"/>
        <v>11.03515624999999</v>
      </c>
      <c r="T128" s="29">
        <f t="shared" si="73"/>
        <v>0</v>
      </c>
      <c r="U128" s="29">
        <f t="shared" si="73"/>
        <v>-2.6156941649899457</v>
      </c>
      <c r="V128" s="34">
        <f t="shared" si="74"/>
        <v>3</v>
      </c>
      <c r="W128" s="31">
        <f t="shared" si="75"/>
        <v>1</v>
      </c>
      <c r="X128" s="31">
        <f t="shared" si="76"/>
        <v>1</v>
      </c>
      <c r="Y128" s="32">
        <f t="shared" si="77"/>
        <v>5</v>
      </c>
      <c r="Z128" s="33">
        <f t="shared" si="78"/>
        <v>0.39999999999999997</v>
      </c>
    </row>
    <row r="129" spans="1:26" ht="11.25">
      <c r="A129" s="27">
        <v>40299</v>
      </c>
      <c r="B129" s="35">
        <f>B128</f>
        <v>193980</v>
      </c>
      <c r="C129" s="35">
        <f>C128</f>
        <v>95141</v>
      </c>
      <c r="D129" s="37">
        <v>157.5</v>
      </c>
      <c r="E129" s="38">
        <v>3.25</v>
      </c>
      <c r="F129" s="39">
        <v>4.89</v>
      </c>
      <c r="G129" s="29">
        <f t="shared" si="65"/>
        <v>2.6115751442793433</v>
      </c>
      <c r="H129" s="29">
        <f t="shared" si="65"/>
        <v>2.331859787250057</v>
      </c>
      <c r="I129" s="29">
        <f t="shared" si="65"/>
        <v>-5.405405405405405</v>
      </c>
      <c r="J129" s="29">
        <f t="shared" si="66"/>
        <v>0</v>
      </c>
      <c r="K129" s="30">
        <f t="shared" si="66"/>
        <v>-0.6172839506172645</v>
      </c>
      <c r="L129" s="31">
        <f t="shared" si="67"/>
        <v>2</v>
      </c>
      <c r="M129" s="31">
        <f t="shared" si="68"/>
        <v>2</v>
      </c>
      <c r="N129" s="31">
        <f t="shared" si="69"/>
        <v>1</v>
      </c>
      <c r="O129" s="32">
        <f t="shared" si="70"/>
        <v>5</v>
      </c>
      <c r="P129" s="33">
        <f t="shared" si="71"/>
        <v>0</v>
      </c>
      <c r="Q129" s="29">
        <f t="shared" si="72"/>
        <v>0</v>
      </c>
      <c r="R129" s="29">
        <f t="shared" si="72"/>
        <v>0</v>
      </c>
      <c r="S129" s="29">
        <f t="shared" si="73"/>
        <v>42.37102085620198</v>
      </c>
      <c r="T129" s="29">
        <f t="shared" si="73"/>
        <v>0</v>
      </c>
      <c r="U129" s="29">
        <f t="shared" si="73"/>
        <v>4.117647058823525</v>
      </c>
      <c r="V129" s="34">
        <f t="shared" si="74"/>
        <v>2</v>
      </c>
      <c r="W129" s="31">
        <f t="shared" si="75"/>
        <v>0</v>
      </c>
      <c r="X129" s="31">
        <f t="shared" si="76"/>
        <v>3</v>
      </c>
      <c r="Y129" s="32">
        <f t="shared" si="77"/>
        <v>5</v>
      </c>
      <c r="Z129" s="33">
        <f t="shared" si="78"/>
        <v>0.4</v>
      </c>
    </row>
    <row r="130" spans="1:26" ht="11.25">
      <c r="A130" s="27">
        <v>40330</v>
      </c>
      <c r="B130" s="35">
        <f>B128</f>
        <v>193980</v>
      </c>
      <c r="C130" s="35">
        <f>C128</f>
        <v>95141</v>
      </c>
      <c r="D130" s="37">
        <v>371</v>
      </c>
      <c r="E130" s="38">
        <v>3.25</v>
      </c>
      <c r="F130" s="39">
        <v>4.74</v>
      </c>
      <c r="G130" s="29">
        <f t="shared" si="65"/>
        <v>2.6115751442793433</v>
      </c>
      <c r="H130" s="29">
        <f t="shared" si="65"/>
        <v>2.331859787250057</v>
      </c>
      <c r="I130" s="29">
        <f t="shared" si="65"/>
        <v>-2.4197790636507066</v>
      </c>
      <c r="J130" s="29">
        <f t="shared" si="66"/>
        <v>0</v>
      </c>
      <c r="K130" s="30">
        <f t="shared" si="66"/>
        <v>12.54612546125461</v>
      </c>
      <c r="L130" s="31">
        <f t="shared" si="67"/>
        <v>3</v>
      </c>
      <c r="M130" s="31">
        <f t="shared" si="68"/>
        <v>1</v>
      </c>
      <c r="N130" s="31">
        <f t="shared" si="69"/>
        <v>1</v>
      </c>
      <c r="O130" s="32">
        <f t="shared" si="70"/>
        <v>5</v>
      </c>
      <c r="P130" s="33">
        <f t="shared" si="71"/>
        <v>0.39999999999999997</v>
      </c>
      <c r="Q130" s="29">
        <f t="shared" si="72"/>
        <v>0</v>
      </c>
      <c r="R130" s="29">
        <f t="shared" si="72"/>
        <v>0</v>
      </c>
      <c r="S130" s="29">
        <f t="shared" si="73"/>
        <v>-135.55555555555557</v>
      </c>
      <c r="T130" s="29">
        <f t="shared" si="73"/>
        <v>0</v>
      </c>
      <c r="U130" s="29">
        <f t="shared" si="73"/>
        <v>3.0674846625766805</v>
      </c>
      <c r="V130" s="34">
        <f t="shared" si="74"/>
        <v>1</v>
      </c>
      <c r="W130" s="31">
        <f t="shared" si="75"/>
        <v>1</v>
      </c>
      <c r="X130" s="31">
        <f t="shared" si="76"/>
        <v>3</v>
      </c>
      <c r="Y130" s="32">
        <f t="shared" si="77"/>
        <v>5</v>
      </c>
      <c r="Z130" s="33">
        <f t="shared" si="78"/>
        <v>0</v>
      </c>
    </row>
    <row r="131" spans="1:26" ht="11.25">
      <c r="A131" s="27">
        <v>40360</v>
      </c>
      <c r="B131" s="28">
        <v>195331</v>
      </c>
      <c r="C131" s="28">
        <v>95494</v>
      </c>
      <c r="D131" s="37">
        <v>322.518</v>
      </c>
      <c r="E131" s="38">
        <v>3.25</v>
      </c>
      <c r="F131" s="39">
        <v>4.56</v>
      </c>
      <c r="G131" s="29">
        <f t="shared" si="65"/>
        <v>4.193760034992455</v>
      </c>
      <c r="H131" s="29">
        <f t="shared" si="65"/>
        <v>3.4391620359839337</v>
      </c>
      <c r="I131" s="29">
        <f t="shared" si="65"/>
        <v>6.688058220310933</v>
      </c>
      <c r="J131" s="29">
        <f t="shared" si="66"/>
        <v>0</v>
      </c>
      <c r="K131" s="30">
        <f t="shared" si="66"/>
        <v>12.643678160919547</v>
      </c>
      <c r="L131" s="31">
        <f t="shared" si="67"/>
        <v>4</v>
      </c>
      <c r="M131" s="31">
        <f t="shared" si="68"/>
        <v>0</v>
      </c>
      <c r="N131" s="31">
        <f t="shared" si="69"/>
        <v>1</v>
      </c>
      <c r="O131" s="32">
        <f t="shared" si="70"/>
        <v>5</v>
      </c>
      <c r="P131" s="33">
        <f t="shared" si="71"/>
        <v>0.8</v>
      </c>
      <c r="Q131" s="29">
        <f t="shared" si="72"/>
        <v>0.6964635529435936</v>
      </c>
      <c r="R131" s="29">
        <f t="shared" si="72"/>
        <v>0.3710282633144546</v>
      </c>
      <c r="S131" s="29">
        <f t="shared" si="73"/>
        <v>13.0679245283019</v>
      </c>
      <c r="T131" s="29">
        <f t="shared" si="73"/>
        <v>0</v>
      </c>
      <c r="U131" s="29">
        <f t="shared" si="73"/>
        <v>3.797468354430389</v>
      </c>
      <c r="V131" s="34">
        <f t="shared" si="74"/>
        <v>4</v>
      </c>
      <c r="W131" s="31">
        <f t="shared" si="75"/>
        <v>0</v>
      </c>
      <c r="X131" s="31">
        <f t="shared" si="76"/>
        <v>1</v>
      </c>
      <c r="Y131" s="32">
        <f t="shared" si="77"/>
        <v>5</v>
      </c>
      <c r="Z131" s="33">
        <f t="shared" si="78"/>
        <v>0.8</v>
      </c>
    </row>
    <row r="132" spans="1:26" ht="11.25">
      <c r="A132" s="27">
        <v>40391</v>
      </c>
      <c r="B132" s="35">
        <f>B131</f>
        <v>195331</v>
      </c>
      <c r="C132" s="35">
        <f>C131</f>
        <v>95494</v>
      </c>
      <c r="D132" s="37">
        <v>257.93</v>
      </c>
      <c r="E132" s="38">
        <v>3.25</v>
      </c>
      <c r="F132" s="39">
        <v>4.43</v>
      </c>
      <c r="G132" s="29">
        <f t="shared" si="65"/>
        <v>4.193760034992455</v>
      </c>
      <c r="H132" s="29">
        <f t="shared" si="65"/>
        <v>3.4391620359839337</v>
      </c>
      <c r="I132" s="29">
        <f t="shared" si="65"/>
        <v>4.934906427990238</v>
      </c>
      <c r="J132" s="29">
        <f t="shared" si="66"/>
        <v>0</v>
      </c>
      <c r="K132" s="30">
        <f t="shared" si="66"/>
        <v>14.64354527938344</v>
      </c>
      <c r="L132" s="31">
        <f t="shared" si="67"/>
        <v>4</v>
      </c>
      <c r="M132" s="31">
        <f t="shared" si="68"/>
        <v>0</v>
      </c>
      <c r="N132" s="31">
        <f t="shared" si="69"/>
        <v>1</v>
      </c>
      <c r="O132" s="32">
        <f t="shared" si="70"/>
        <v>5</v>
      </c>
      <c r="P132" s="33">
        <f t="shared" si="71"/>
        <v>0.8</v>
      </c>
      <c r="Q132" s="29">
        <f t="shared" si="72"/>
        <v>0</v>
      </c>
      <c r="R132" s="29">
        <f t="shared" si="72"/>
        <v>0</v>
      </c>
      <c r="S132" s="29">
        <f t="shared" si="73"/>
        <v>20.02616908203573</v>
      </c>
      <c r="T132" s="29">
        <f t="shared" si="73"/>
        <v>0</v>
      </c>
      <c r="U132" s="29">
        <f t="shared" si="73"/>
        <v>2.8508771929824595</v>
      </c>
      <c r="V132" s="34">
        <f t="shared" si="74"/>
        <v>2</v>
      </c>
      <c r="W132" s="31">
        <f t="shared" si="75"/>
        <v>0</v>
      </c>
      <c r="X132" s="31">
        <f t="shared" si="76"/>
        <v>3</v>
      </c>
      <c r="Y132" s="32">
        <f t="shared" si="77"/>
        <v>5</v>
      </c>
      <c r="Z132" s="33">
        <f t="shared" si="78"/>
        <v>0.4</v>
      </c>
    </row>
    <row r="133" spans="1:26" ht="11.25">
      <c r="A133" s="27">
        <v>40422</v>
      </c>
      <c r="B133" s="35">
        <f>B131</f>
        <v>195331</v>
      </c>
      <c r="C133" s="35">
        <f>C131</f>
        <v>95494</v>
      </c>
      <c r="D133" s="37">
        <v>250.9</v>
      </c>
      <c r="E133" s="38">
        <v>3.25</v>
      </c>
      <c r="F133" s="39">
        <v>4.35</v>
      </c>
      <c r="G133" s="29">
        <f t="shared" si="65"/>
        <v>4.193760034992455</v>
      </c>
      <c r="H133" s="29">
        <f t="shared" si="65"/>
        <v>3.4391620359839337</v>
      </c>
      <c r="I133" s="29">
        <f t="shared" si="65"/>
        <v>2.996715927750415</v>
      </c>
      <c r="J133" s="29">
        <f t="shared" si="66"/>
        <v>0</v>
      </c>
      <c r="K133" s="30">
        <f t="shared" si="66"/>
        <v>14.03162055335968</v>
      </c>
      <c r="L133" s="31">
        <f t="shared" si="67"/>
        <v>4</v>
      </c>
      <c r="M133" s="31">
        <f t="shared" si="68"/>
        <v>0</v>
      </c>
      <c r="N133" s="31">
        <f t="shared" si="69"/>
        <v>1</v>
      </c>
      <c r="O133" s="32">
        <f t="shared" si="70"/>
        <v>5</v>
      </c>
      <c r="P133" s="33">
        <f t="shared" si="71"/>
        <v>0.8</v>
      </c>
      <c r="Q133" s="29">
        <f t="shared" si="72"/>
        <v>0</v>
      </c>
      <c r="R133" s="29">
        <f t="shared" si="72"/>
        <v>0</v>
      </c>
      <c r="S133" s="29">
        <f t="shared" si="73"/>
        <v>2.725545690691278</v>
      </c>
      <c r="T133" s="29">
        <f t="shared" si="73"/>
        <v>0</v>
      </c>
      <c r="U133" s="29">
        <f t="shared" si="73"/>
        <v>1.8058690744921058</v>
      </c>
      <c r="V133" s="34">
        <f t="shared" si="74"/>
        <v>2</v>
      </c>
      <c r="W133" s="31">
        <f t="shared" si="75"/>
        <v>0</v>
      </c>
      <c r="X133" s="31">
        <f t="shared" si="76"/>
        <v>3</v>
      </c>
      <c r="Y133" s="32">
        <f t="shared" si="77"/>
        <v>5</v>
      </c>
      <c r="Z133" s="33">
        <f t="shared" si="78"/>
        <v>0.4</v>
      </c>
    </row>
    <row r="134" spans="1:26" ht="11.25">
      <c r="A134" s="27">
        <v>40452</v>
      </c>
      <c r="B134" s="28">
        <v>196432</v>
      </c>
      <c r="C134" s="28">
        <v>98243</v>
      </c>
      <c r="D134" s="37">
        <v>184.5</v>
      </c>
      <c r="E134" s="38">
        <v>3.25</v>
      </c>
      <c r="F134" s="39">
        <v>4.23</v>
      </c>
      <c r="G134" s="29">
        <f t="shared" si="65"/>
        <v>3.987294865007951</v>
      </c>
      <c r="H134" s="29">
        <f t="shared" si="65"/>
        <v>3.546659921161921</v>
      </c>
      <c r="I134" s="29">
        <f t="shared" si="65"/>
        <v>-10.826486225229582</v>
      </c>
      <c r="J134" s="29">
        <f t="shared" si="66"/>
        <v>0</v>
      </c>
      <c r="K134" s="30">
        <f t="shared" si="66"/>
        <v>14.54545454545454</v>
      </c>
      <c r="L134" s="31">
        <f t="shared" si="67"/>
        <v>3</v>
      </c>
      <c r="M134" s="31">
        <f t="shared" si="68"/>
        <v>1</v>
      </c>
      <c r="N134" s="31">
        <f t="shared" si="69"/>
        <v>1</v>
      </c>
      <c r="O134" s="32">
        <f t="shared" si="70"/>
        <v>5</v>
      </c>
      <c r="P134" s="33">
        <f t="shared" si="71"/>
        <v>0.39999999999999997</v>
      </c>
      <c r="Q134" s="29">
        <f t="shared" si="72"/>
        <v>0.5636586102564456</v>
      </c>
      <c r="R134" s="29">
        <f t="shared" si="72"/>
        <v>2.8787148930822903</v>
      </c>
      <c r="S134" s="29">
        <f t="shared" si="73"/>
        <v>26.4647269828617</v>
      </c>
      <c r="T134" s="29">
        <f t="shared" si="73"/>
        <v>0</v>
      </c>
      <c r="U134" s="29">
        <f t="shared" si="73"/>
        <v>2.7586206896551557</v>
      </c>
      <c r="V134" s="34">
        <f t="shared" si="74"/>
        <v>4</v>
      </c>
      <c r="W134" s="31">
        <f t="shared" si="75"/>
        <v>0</v>
      </c>
      <c r="X134" s="31">
        <f t="shared" si="76"/>
        <v>1</v>
      </c>
      <c r="Y134" s="32">
        <f t="shared" si="77"/>
        <v>5</v>
      </c>
      <c r="Z134" s="33">
        <f t="shared" si="78"/>
        <v>0.8</v>
      </c>
    </row>
    <row r="135" spans="1:26" ht="11.25">
      <c r="A135" s="27">
        <v>40483</v>
      </c>
      <c r="B135" s="35">
        <f>B134</f>
        <v>196432</v>
      </c>
      <c r="C135" s="35">
        <f>C134</f>
        <v>98243</v>
      </c>
      <c r="D135" s="37">
        <v>369.7</v>
      </c>
      <c r="E135" s="38">
        <v>3.25</v>
      </c>
      <c r="F135" s="39">
        <v>4.3</v>
      </c>
      <c r="G135" s="29">
        <f t="shared" si="65"/>
        <v>3.987294865007951</v>
      </c>
      <c r="H135" s="29">
        <f t="shared" si="65"/>
        <v>3.546659921161921</v>
      </c>
      <c r="I135" s="29">
        <f t="shared" si="65"/>
        <v>13.64893944051644</v>
      </c>
      <c r="J135" s="29">
        <f t="shared" si="66"/>
        <v>0</v>
      </c>
      <c r="K135" s="30">
        <f t="shared" si="66"/>
        <v>11.88524590163934</v>
      </c>
      <c r="L135" s="31">
        <f t="shared" si="67"/>
        <v>4</v>
      </c>
      <c r="M135" s="31">
        <f t="shared" si="68"/>
        <v>0</v>
      </c>
      <c r="N135" s="31">
        <f t="shared" si="69"/>
        <v>1</v>
      </c>
      <c r="O135" s="32">
        <f t="shared" si="70"/>
        <v>5</v>
      </c>
      <c r="P135" s="33">
        <f t="shared" si="71"/>
        <v>0.8</v>
      </c>
      <c r="Q135" s="29">
        <f t="shared" si="72"/>
        <v>0</v>
      </c>
      <c r="R135" s="29">
        <f t="shared" si="72"/>
        <v>0</v>
      </c>
      <c r="S135" s="29">
        <f t="shared" si="73"/>
        <v>-100.37940379403794</v>
      </c>
      <c r="T135" s="29">
        <f t="shared" si="73"/>
        <v>0</v>
      </c>
      <c r="U135" s="29">
        <f t="shared" si="73"/>
        <v>-1.6548463356973908</v>
      </c>
      <c r="V135" s="34">
        <f t="shared" si="74"/>
        <v>0</v>
      </c>
      <c r="W135" s="31">
        <f t="shared" si="75"/>
        <v>2</v>
      </c>
      <c r="X135" s="31">
        <f t="shared" si="76"/>
        <v>3</v>
      </c>
      <c r="Y135" s="32">
        <f t="shared" si="77"/>
        <v>5</v>
      </c>
      <c r="Z135" s="33">
        <f t="shared" si="78"/>
        <v>-0.4</v>
      </c>
    </row>
    <row r="136" spans="1:26" ht="11.25">
      <c r="A136" s="27">
        <v>40513</v>
      </c>
      <c r="B136" s="35">
        <f>B134</f>
        <v>196432</v>
      </c>
      <c r="C136" s="35">
        <f>C134</f>
        <v>98243</v>
      </c>
      <c r="D136" s="37">
        <v>259.2</v>
      </c>
      <c r="E136" s="38">
        <v>3.25</v>
      </c>
      <c r="F136" s="39">
        <v>4.71</v>
      </c>
      <c r="G136" s="29">
        <f t="shared" si="65"/>
        <v>3.987294865007951</v>
      </c>
      <c r="H136" s="29">
        <f t="shared" si="65"/>
        <v>3.546659921161921</v>
      </c>
      <c r="I136" s="29">
        <f t="shared" si="65"/>
        <v>-4.142011834319526</v>
      </c>
      <c r="J136" s="29">
        <f t="shared" si="66"/>
        <v>0</v>
      </c>
      <c r="K136" s="30">
        <f t="shared" si="66"/>
        <v>4.462474645030423</v>
      </c>
      <c r="L136" s="31">
        <f t="shared" si="67"/>
        <v>3</v>
      </c>
      <c r="M136" s="31">
        <f t="shared" si="68"/>
        <v>1</v>
      </c>
      <c r="N136" s="31">
        <f t="shared" si="69"/>
        <v>1</v>
      </c>
      <c r="O136" s="32">
        <f t="shared" si="70"/>
        <v>5</v>
      </c>
      <c r="P136" s="33">
        <f t="shared" si="71"/>
        <v>0.39999999999999997</v>
      </c>
      <c r="Q136" s="29">
        <f t="shared" si="72"/>
        <v>0</v>
      </c>
      <c r="R136" s="29">
        <f t="shared" si="72"/>
        <v>0</v>
      </c>
      <c r="S136" s="29">
        <f t="shared" si="73"/>
        <v>29.88909926967812</v>
      </c>
      <c r="T136" s="29">
        <f t="shared" si="73"/>
        <v>0</v>
      </c>
      <c r="U136" s="29">
        <f t="shared" si="73"/>
        <v>-9.534883720930232</v>
      </c>
      <c r="V136" s="34">
        <f t="shared" si="74"/>
        <v>1</v>
      </c>
      <c r="W136" s="31">
        <f t="shared" si="75"/>
        <v>1</v>
      </c>
      <c r="X136" s="31">
        <f t="shared" si="76"/>
        <v>3</v>
      </c>
      <c r="Y136" s="32">
        <f t="shared" si="77"/>
        <v>5</v>
      </c>
      <c r="Z136" s="33">
        <f t="shared" si="78"/>
        <v>0</v>
      </c>
    </row>
    <row r="137" spans="1:26" ht="11.25">
      <c r="A137" s="27">
        <v>40544</v>
      </c>
      <c r="B137" s="28">
        <v>206828</v>
      </c>
      <c r="C137" s="28">
        <v>97533.50420867038</v>
      </c>
      <c r="D137" s="37">
        <v>364.2</v>
      </c>
      <c r="E137" s="38">
        <v>3.25</v>
      </c>
      <c r="F137" s="39">
        <v>4.76</v>
      </c>
      <c r="G137" s="29">
        <f t="shared" si="65"/>
        <v>8.866009769243721</v>
      </c>
      <c r="H137" s="29">
        <f t="shared" si="65"/>
        <v>7.42166882391142</v>
      </c>
      <c r="I137" s="29">
        <f t="shared" si="65"/>
        <v>71.87352524775837</v>
      </c>
      <c r="J137" s="29">
        <f t="shared" si="66"/>
        <v>0</v>
      </c>
      <c r="K137" s="30">
        <f t="shared" si="66"/>
        <v>5.367793240556673</v>
      </c>
      <c r="L137" s="31">
        <f t="shared" si="67"/>
        <v>4</v>
      </c>
      <c r="M137" s="31">
        <f t="shared" si="68"/>
        <v>0</v>
      </c>
      <c r="N137" s="31">
        <f t="shared" si="69"/>
        <v>1</v>
      </c>
      <c r="O137" s="32">
        <f t="shared" si="70"/>
        <v>5</v>
      </c>
      <c r="P137" s="33">
        <f t="shared" si="71"/>
        <v>0.8</v>
      </c>
      <c r="Q137" s="29">
        <f t="shared" si="72"/>
        <v>5.292416714180992</v>
      </c>
      <c r="R137" s="29">
        <f t="shared" si="72"/>
        <v>-0.7221845743000777</v>
      </c>
      <c r="S137" s="29">
        <f t="shared" si="73"/>
        <v>-40.50925925925925</v>
      </c>
      <c r="T137" s="29">
        <f t="shared" si="73"/>
        <v>0</v>
      </c>
      <c r="U137" s="29">
        <f t="shared" si="73"/>
        <v>-1.0615711252653925</v>
      </c>
      <c r="V137" s="34">
        <f t="shared" si="74"/>
        <v>1</v>
      </c>
      <c r="W137" s="31">
        <f t="shared" si="75"/>
        <v>3</v>
      </c>
      <c r="X137" s="31">
        <f t="shared" si="76"/>
        <v>1</v>
      </c>
      <c r="Y137" s="32">
        <f t="shared" si="77"/>
        <v>5</v>
      </c>
      <c r="Z137" s="33">
        <f t="shared" si="78"/>
        <v>-0.39999999999999997</v>
      </c>
    </row>
    <row r="138" spans="1:26" ht="11.25">
      <c r="A138" s="27">
        <v>40575</v>
      </c>
      <c r="B138" s="35">
        <f>B137</f>
        <v>206828</v>
      </c>
      <c r="C138" s="35">
        <f>C137</f>
        <v>97533.50420867038</v>
      </c>
      <c r="D138" s="37">
        <v>244.9</v>
      </c>
      <c r="E138" s="38">
        <v>3.25</v>
      </c>
      <c r="F138" s="39">
        <v>4.95</v>
      </c>
      <c r="G138" s="29">
        <f t="shared" si="65"/>
        <v>8.866009769243721</v>
      </c>
      <c r="H138" s="29">
        <f t="shared" si="65"/>
        <v>7.42166882391142</v>
      </c>
      <c r="I138" s="29">
        <f t="shared" si="65"/>
        <v>-8.51699663802764</v>
      </c>
      <c r="J138" s="29">
        <f t="shared" si="66"/>
        <v>0</v>
      </c>
      <c r="K138" s="30">
        <f t="shared" si="66"/>
        <v>0.8016032064128265</v>
      </c>
      <c r="L138" s="31">
        <f t="shared" si="67"/>
        <v>3</v>
      </c>
      <c r="M138" s="31">
        <f t="shared" si="68"/>
        <v>1</v>
      </c>
      <c r="N138" s="31">
        <f t="shared" si="69"/>
        <v>1</v>
      </c>
      <c r="O138" s="32">
        <f t="shared" si="70"/>
        <v>5</v>
      </c>
      <c r="P138" s="33">
        <f t="shared" si="71"/>
        <v>0.39999999999999997</v>
      </c>
      <c r="Q138" s="29">
        <f t="shared" si="72"/>
        <v>0</v>
      </c>
      <c r="R138" s="29">
        <f t="shared" si="72"/>
        <v>0</v>
      </c>
      <c r="S138" s="29">
        <f t="shared" si="73"/>
        <v>32.756727073036785</v>
      </c>
      <c r="T138" s="29">
        <f t="shared" si="73"/>
        <v>0</v>
      </c>
      <c r="U138" s="29">
        <f t="shared" si="73"/>
        <v>-3.99159663865547</v>
      </c>
      <c r="V138" s="34">
        <f t="shared" si="74"/>
        <v>1</v>
      </c>
      <c r="W138" s="31">
        <f t="shared" si="75"/>
        <v>1</v>
      </c>
      <c r="X138" s="31">
        <f t="shared" si="76"/>
        <v>3</v>
      </c>
      <c r="Y138" s="32">
        <f t="shared" si="77"/>
        <v>5</v>
      </c>
      <c r="Z138" s="33">
        <f t="shared" si="78"/>
        <v>0</v>
      </c>
    </row>
    <row r="139" spans="1:26" ht="11.25">
      <c r="A139" s="27">
        <v>40603</v>
      </c>
      <c r="B139" s="35">
        <f>B137</f>
        <v>206828</v>
      </c>
      <c r="C139" s="35">
        <f>C137</f>
        <v>97533.50420867038</v>
      </c>
      <c r="D139" s="37">
        <v>247.4</v>
      </c>
      <c r="E139" s="38">
        <v>3.25</v>
      </c>
      <c r="F139" s="39">
        <v>4.84</v>
      </c>
      <c r="G139" s="29">
        <f t="shared" si="65"/>
        <v>8.866009769243721</v>
      </c>
      <c r="H139" s="29">
        <f t="shared" si="65"/>
        <v>7.42166882391142</v>
      </c>
      <c r="I139" s="29">
        <f t="shared" si="65"/>
        <v>-19.466145833333325</v>
      </c>
      <c r="J139" s="29">
        <f t="shared" si="66"/>
        <v>0</v>
      </c>
      <c r="K139" s="30">
        <f t="shared" si="66"/>
        <v>2.6156941649899346</v>
      </c>
      <c r="L139" s="31">
        <f t="shared" si="67"/>
        <v>3</v>
      </c>
      <c r="M139" s="31">
        <f t="shared" si="68"/>
        <v>1</v>
      </c>
      <c r="N139" s="31">
        <f t="shared" si="69"/>
        <v>1</v>
      </c>
      <c r="O139" s="32">
        <f t="shared" si="70"/>
        <v>5</v>
      </c>
      <c r="P139" s="33">
        <f t="shared" si="71"/>
        <v>0.39999999999999997</v>
      </c>
      <c r="Q139" s="29">
        <f t="shared" si="72"/>
        <v>0</v>
      </c>
      <c r="R139" s="29">
        <f t="shared" si="72"/>
        <v>0</v>
      </c>
      <c r="S139" s="29">
        <f t="shared" si="73"/>
        <v>-1.0208248264597763</v>
      </c>
      <c r="T139" s="29">
        <f t="shared" si="73"/>
        <v>0</v>
      </c>
      <c r="U139" s="29">
        <f t="shared" si="73"/>
        <v>2.2222222222222254</v>
      </c>
      <c r="V139" s="34">
        <f t="shared" si="74"/>
        <v>1</v>
      </c>
      <c r="W139" s="31">
        <f t="shared" si="75"/>
        <v>1</v>
      </c>
      <c r="X139" s="31">
        <f t="shared" si="76"/>
        <v>3</v>
      </c>
      <c r="Y139" s="32">
        <f t="shared" si="77"/>
        <v>5</v>
      </c>
      <c r="Z139" s="33">
        <f t="shared" si="78"/>
        <v>0</v>
      </c>
    </row>
    <row r="140" spans="1:26" ht="11.25">
      <c r="A140" s="27">
        <v>40634</v>
      </c>
      <c r="B140" s="28">
        <v>208204</v>
      </c>
      <c r="C140" s="28">
        <v>99655.87055724775</v>
      </c>
      <c r="D140" s="37">
        <v>193.1</v>
      </c>
      <c r="E140" s="38">
        <v>3.25</v>
      </c>
      <c r="F140" s="39">
        <v>4.84</v>
      </c>
      <c r="G140" s="29">
        <f t="shared" si="65"/>
        <v>7.332714712856991</v>
      </c>
      <c r="H140" s="29">
        <f t="shared" si="65"/>
        <v>4.745452073499079</v>
      </c>
      <c r="I140" s="29">
        <f t="shared" si="65"/>
        <v>-29.345042078302242</v>
      </c>
      <c r="J140" s="29">
        <f t="shared" si="66"/>
        <v>0</v>
      </c>
      <c r="K140" s="30">
        <f t="shared" si="66"/>
        <v>5.098039215686267</v>
      </c>
      <c r="L140" s="31">
        <f t="shared" si="67"/>
        <v>3</v>
      </c>
      <c r="M140" s="31">
        <f t="shared" si="68"/>
        <v>1</v>
      </c>
      <c r="N140" s="31">
        <f t="shared" si="69"/>
        <v>1</v>
      </c>
      <c r="O140" s="32">
        <f t="shared" si="70"/>
        <v>5</v>
      </c>
      <c r="P140" s="33">
        <f t="shared" si="71"/>
        <v>0.39999999999999997</v>
      </c>
      <c r="Q140" s="29">
        <f t="shared" si="72"/>
        <v>0.6652870984586334</v>
      </c>
      <c r="R140" s="29">
        <f t="shared" si="72"/>
        <v>2.1760382401893708</v>
      </c>
      <c r="S140" s="29">
        <f t="shared" si="73"/>
        <v>21.948261924009703</v>
      </c>
      <c r="T140" s="29">
        <f t="shared" si="73"/>
        <v>0</v>
      </c>
      <c r="U140" s="29">
        <f t="shared" si="73"/>
        <v>0</v>
      </c>
      <c r="V140" s="34">
        <f t="shared" si="74"/>
        <v>3</v>
      </c>
      <c r="W140" s="31">
        <f t="shared" si="75"/>
        <v>0</v>
      </c>
      <c r="X140" s="31">
        <f t="shared" si="76"/>
        <v>2</v>
      </c>
      <c r="Y140" s="32">
        <f t="shared" si="77"/>
        <v>5</v>
      </c>
      <c r="Z140" s="33">
        <f t="shared" si="78"/>
        <v>0.6</v>
      </c>
    </row>
    <row r="141" spans="1:26" ht="11.25">
      <c r="A141" s="27">
        <v>40664</v>
      </c>
      <c r="B141" s="35">
        <f>B140</f>
        <v>208204</v>
      </c>
      <c r="C141" s="35">
        <f>C140</f>
        <v>99655.87055724775</v>
      </c>
      <c r="D141" s="37">
        <v>361.1</v>
      </c>
      <c r="E141" s="38">
        <v>3.25</v>
      </c>
      <c r="F141" s="39">
        <v>4.64</v>
      </c>
      <c r="G141" s="29">
        <f t="shared" si="65"/>
        <v>7.332714712856991</v>
      </c>
      <c r="H141" s="29">
        <f t="shared" si="65"/>
        <v>4.745452073499079</v>
      </c>
      <c r="I141" s="29">
        <f t="shared" si="65"/>
        <v>129.2698412698413</v>
      </c>
      <c r="J141" s="29">
        <f t="shared" si="66"/>
        <v>0</v>
      </c>
      <c r="K141" s="30">
        <f t="shared" si="66"/>
        <v>5.112474437627812</v>
      </c>
      <c r="L141" s="31">
        <f t="shared" si="67"/>
        <v>4</v>
      </c>
      <c r="M141" s="31">
        <f t="shared" si="68"/>
        <v>0</v>
      </c>
      <c r="N141" s="31">
        <f t="shared" si="69"/>
        <v>1</v>
      </c>
      <c r="O141" s="32">
        <f t="shared" si="70"/>
        <v>5</v>
      </c>
      <c r="P141" s="33">
        <f t="shared" si="71"/>
        <v>0.8</v>
      </c>
      <c r="Q141" s="29">
        <f t="shared" si="72"/>
        <v>0</v>
      </c>
      <c r="R141" s="29">
        <f t="shared" si="72"/>
        <v>0</v>
      </c>
      <c r="S141" s="29">
        <f t="shared" si="73"/>
        <v>-87.00155359917143</v>
      </c>
      <c r="T141" s="29">
        <f t="shared" si="73"/>
        <v>0</v>
      </c>
      <c r="U141" s="29">
        <f t="shared" si="73"/>
        <v>4.132231404958686</v>
      </c>
      <c r="V141" s="34">
        <f t="shared" si="74"/>
        <v>1</v>
      </c>
      <c r="W141" s="31">
        <f t="shared" si="75"/>
        <v>1</v>
      </c>
      <c r="X141" s="31">
        <f t="shared" si="76"/>
        <v>3</v>
      </c>
      <c r="Y141" s="32">
        <f t="shared" si="77"/>
        <v>5</v>
      </c>
      <c r="Z141" s="33">
        <f t="shared" si="78"/>
        <v>0</v>
      </c>
    </row>
    <row r="142" spans="1:26" ht="11.25">
      <c r="A142" s="27">
        <v>40695</v>
      </c>
      <c r="B142" s="35">
        <f>B140</f>
        <v>208204</v>
      </c>
      <c r="C142" s="35">
        <f>C140</f>
        <v>99655.87055724775</v>
      </c>
      <c r="D142" s="37">
        <v>286.6</v>
      </c>
      <c r="E142" s="38">
        <v>3.25</v>
      </c>
      <c r="F142" s="39">
        <v>4.51</v>
      </c>
      <c r="G142" s="29">
        <f aca="true" t="shared" si="79" ref="G142:I157">IF(B142="","",((B142/B130)-1)*100)</f>
        <v>7.332714712856991</v>
      </c>
      <c r="H142" s="29">
        <f t="shared" si="79"/>
        <v>4.745452073499079</v>
      </c>
      <c r="I142" s="29">
        <f t="shared" si="79"/>
        <v>-22.74932614555255</v>
      </c>
      <c r="J142" s="29">
        <f aca="true" t="shared" si="80" ref="J142:K157">IF(E142="","",-((E142/E130)-1)*100)</f>
        <v>0</v>
      </c>
      <c r="K142" s="30">
        <f t="shared" si="80"/>
        <v>4.852320675105492</v>
      </c>
      <c r="L142" s="31">
        <f t="shared" si="67"/>
        <v>3</v>
      </c>
      <c r="M142" s="31">
        <f t="shared" si="68"/>
        <v>1</v>
      </c>
      <c r="N142" s="31">
        <f t="shared" si="69"/>
        <v>1</v>
      </c>
      <c r="O142" s="32">
        <f t="shared" si="70"/>
        <v>5</v>
      </c>
      <c r="P142" s="33">
        <f t="shared" si="71"/>
        <v>0.39999999999999997</v>
      </c>
      <c r="Q142" s="29">
        <f aca="true" t="shared" si="81" ref="Q142:R157">IF(B142="","",((B142/B141)-1)*100)</f>
        <v>0</v>
      </c>
      <c r="R142" s="29">
        <f t="shared" si="81"/>
        <v>0</v>
      </c>
      <c r="S142" s="29">
        <f aca="true" t="shared" si="82" ref="S142:U157">IF(D142="","",-((D142/D141)-1)*100)</f>
        <v>20.63140404320133</v>
      </c>
      <c r="T142" s="29">
        <f t="shared" si="82"/>
        <v>0</v>
      </c>
      <c r="U142" s="29">
        <f t="shared" si="82"/>
        <v>2.8017241379310276</v>
      </c>
      <c r="V142" s="34">
        <f t="shared" si="74"/>
        <v>2</v>
      </c>
      <c r="W142" s="31">
        <f t="shared" si="75"/>
        <v>0</v>
      </c>
      <c r="X142" s="31">
        <f t="shared" si="76"/>
        <v>3</v>
      </c>
      <c r="Y142" s="32">
        <f t="shared" si="77"/>
        <v>5</v>
      </c>
      <c r="Z142" s="33">
        <f t="shared" si="78"/>
        <v>0.4</v>
      </c>
    </row>
    <row r="143" spans="1:26" ht="11.25">
      <c r="A143" s="27">
        <v>40725</v>
      </c>
      <c r="B143" s="28">
        <v>207035</v>
      </c>
      <c r="C143" s="28">
        <v>99935.37555452964</v>
      </c>
      <c r="D143" s="37">
        <v>333.093</v>
      </c>
      <c r="E143" s="38">
        <v>3.25</v>
      </c>
      <c r="F143" s="39">
        <v>4.55</v>
      </c>
      <c r="G143" s="29">
        <f t="shared" si="79"/>
        <v>5.991880449083853</v>
      </c>
      <c r="H143" s="29">
        <f t="shared" si="79"/>
        <v>4.650947237030234</v>
      </c>
      <c r="I143" s="29">
        <f t="shared" si="79"/>
        <v>3.2788867598087634</v>
      </c>
      <c r="J143" s="29">
        <f t="shared" si="80"/>
        <v>0</v>
      </c>
      <c r="K143" s="30">
        <f t="shared" si="80"/>
        <v>0.21929824561403022</v>
      </c>
      <c r="L143" s="31">
        <f t="shared" si="67"/>
        <v>4</v>
      </c>
      <c r="M143" s="31">
        <f t="shared" si="68"/>
        <v>0</v>
      </c>
      <c r="N143" s="31">
        <f t="shared" si="69"/>
        <v>1</v>
      </c>
      <c r="O143" s="32">
        <f t="shared" si="70"/>
        <v>5</v>
      </c>
      <c r="P143" s="33">
        <f t="shared" si="71"/>
        <v>0.8</v>
      </c>
      <c r="Q143" s="29">
        <f t="shared" si="81"/>
        <v>-0.5614685596818547</v>
      </c>
      <c r="R143" s="29">
        <f t="shared" si="81"/>
        <v>0.28047017774164296</v>
      </c>
      <c r="S143" s="29">
        <f t="shared" si="82"/>
        <v>-16.222260990928117</v>
      </c>
      <c r="T143" s="29">
        <f t="shared" si="82"/>
        <v>0</v>
      </c>
      <c r="U143" s="29">
        <f t="shared" si="82"/>
        <v>-0.8869179600886845</v>
      </c>
      <c r="V143" s="34">
        <f t="shared" si="74"/>
        <v>1</v>
      </c>
      <c r="W143" s="31">
        <f t="shared" si="75"/>
        <v>3</v>
      </c>
      <c r="X143" s="31">
        <f t="shared" si="76"/>
        <v>1</v>
      </c>
      <c r="Y143" s="32">
        <f t="shared" si="77"/>
        <v>5</v>
      </c>
      <c r="Z143" s="33">
        <f t="shared" si="78"/>
        <v>-0.39999999999999997</v>
      </c>
    </row>
    <row r="144" spans="1:26" ht="11.25">
      <c r="A144" s="27">
        <v>40756</v>
      </c>
      <c r="B144" s="35">
        <f>B143</f>
        <v>207035</v>
      </c>
      <c r="C144" s="35">
        <f>C143</f>
        <v>99935.37555452964</v>
      </c>
      <c r="D144" s="37">
        <v>276.6</v>
      </c>
      <c r="E144" s="38">
        <v>3.25</v>
      </c>
      <c r="F144" s="39">
        <v>4.27</v>
      </c>
      <c r="G144" s="29">
        <f t="shared" si="79"/>
        <v>5.991880449083853</v>
      </c>
      <c r="H144" s="29">
        <f t="shared" si="79"/>
        <v>4.650947237030234</v>
      </c>
      <c r="I144" s="29">
        <f t="shared" si="79"/>
        <v>7.238398014965308</v>
      </c>
      <c r="J144" s="29">
        <f t="shared" si="80"/>
        <v>0</v>
      </c>
      <c r="K144" s="30">
        <f t="shared" si="80"/>
        <v>3.6117381489842004</v>
      </c>
      <c r="L144" s="31">
        <f t="shared" si="67"/>
        <v>4</v>
      </c>
      <c r="M144" s="31">
        <f t="shared" si="68"/>
        <v>0</v>
      </c>
      <c r="N144" s="31">
        <f t="shared" si="69"/>
        <v>1</v>
      </c>
      <c r="O144" s="32">
        <f t="shared" si="70"/>
        <v>5</v>
      </c>
      <c r="P144" s="33">
        <f t="shared" si="71"/>
        <v>0.8</v>
      </c>
      <c r="Q144" s="29">
        <f t="shared" si="81"/>
        <v>0</v>
      </c>
      <c r="R144" s="29">
        <f t="shared" si="81"/>
        <v>0</v>
      </c>
      <c r="S144" s="29">
        <f t="shared" si="82"/>
        <v>16.96012825247003</v>
      </c>
      <c r="T144" s="29">
        <f t="shared" si="82"/>
        <v>0</v>
      </c>
      <c r="U144" s="29">
        <f t="shared" si="82"/>
        <v>6.153846153846154</v>
      </c>
      <c r="V144" s="34">
        <f t="shared" si="74"/>
        <v>2</v>
      </c>
      <c r="W144" s="31">
        <f t="shared" si="75"/>
        <v>0</v>
      </c>
      <c r="X144" s="31">
        <f t="shared" si="76"/>
        <v>3</v>
      </c>
      <c r="Y144" s="32">
        <f t="shared" si="77"/>
        <v>5</v>
      </c>
      <c r="Z144" s="33">
        <f t="shared" si="78"/>
        <v>0.4</v>
      </c>
    </row>
    <row r="145" spans="1:26" ht="11.25">
      <c r="A145" s="27">
        <v>40787</v>
      </c>
      <c r="B145" s="35">
        <f>B144</f>
        <v>207035</v>
      </c>
      <c r="C145" s="35">
        <f>C144</f>
        <v>99935.37555452964</v>
      </c>
      <c r="D145" s="37">
        <v>302.6</v>
      </c>
      <c r="E145" s="38">
        <v>3.25</v>
      </c>
      <c r="F145" s="39">
        <v>4.11</v>
      </c>
      <c r="G145" s="29">
        <f t="shared" si="79"/>
        <v>5.991880449083853</v>
      </c>
      <c r="H145" s="29">
        <f t="shared" si="79"/>
        <v>4.650947237030234</v>
      </c>
      <c r="I145" s="29">
        <f t="shared" si="79"/>
        <v>20.60581905141492</v>
      </c>
      <c r="J145" s="29">
        <f t="shared" si="80"/>
        <v>0</v>
      </c>
      <c r="K145" s="30">
        <f t="shared" si="80"/>
        <v>5.517241379310334</v>
      </c>
      <c r="L145" s="31">
        <f t="shared" si="67"/>
        <v>4</v>
      </c>
      <c r="M145" s="31">
        <f t="shared" si="68"/>
        <v>0</v>
      </c>
      <c r="N145" s="31">
        <f t="shared" si="69"/>
        <v>1</v>
      </c>
      <c r="O145" s="32">
        <f t="shared" si="70"/>
        <v>5</v>
      </c>
      <c r="P145" s="33">
        <f t="shared" si="71"/>
        <v>0.8</v>
      </c>
      <c r="Q145" s="29">
        <f t="shared" si="81"/>
        <v>0</v>
      </c>
      <c r="R145" s="29">
        <f t="shared" si="81"/>
        <v>0</v>
      </c>
      <c r="S145" s="29">
        <f t="shared" si="82"/>
        <v>-9.399855386840205</v>
      </c>
      <c r="T145" s="29">
        <f t="shared" si="82"/>
        <v>0</v>
      </c>
      <c r="U145" s="29">
        <f t="shared" si="82"/>
        <v>3.747072599531598</v>
      </c>
      <c r="V145" s="34">
        <f t="shared" si="74"/>
        <v>1</v>
      </c>
      <c r="W145" s="31">
        <f t="shared" si="75"/>
        <v>1</v>
      </c>
      <c r="X145" s="31">
        <f t="shared" si="76"/>
        <v>3</v>
      </c>
      <c r="Y145" s="32">
        <f t="shared" si="77"/>
        <v>5</v>
      </c>
      <c r="Z145" s="33">
        <f t="shared" si="78"/>
        <v>0</v>
      </c>
    </row>
    <row r="146" spans="1:26" ht="11.25">
      <c r="A146" s="27">
        <v>40817</v>
      </c>
      <c r="B146" s="28">
        <v>207248</v>
      </c>
      <c r="C146" s="28">
        <v>97723.48593806055</v>
      </c>
      <c r="D146" s="37">
        <v>347.1</v>
      </c>
      <c r="E146" s="38">
        <v>3.25</v>
      </c>
      <c r="F146" s="39">
        <v>4.07</v>
      </c>
      <c r="G146" s="29">
        <f t="shared" si="79"/>
        <v>5.506231163965136</v>
      </c>
      <c r="H146" s="29">
        <f t="shared" si="79"/>
        <v>-0.5288051687544648</v>
      </c>
      <c r="I146" s="29">
        <f t="shared" si="79"/>
        <v>88.13008130081302</v>
      </c>
      <c r="J146" s="29">
        <f t="shared" si="80"/>
        <v>0</v>
      </c>
      <c r="K146" s="30">
        <f t="shared" si="80"/>
        <v>3.78250591016549</v>
      </c>
      <c r="L146" s="31">
        <f t="shared" si="67"/>
        <v>3</v>
      </c>
      <c r="M146" s="31">
        <f t="shared" si="68"/>
        <v>1</v>
      </c>
      <c r="N146" s="31">
        <f t="shared" si="69"/>
        <v>1</v>
      </c>
      <c r="O146" s="32">
        <f t="shared" si="70"/>
        <v>5</v>
      </c>
      <c r="P146" s="33">
        <f t="shared" si="71"/>
        <v>0.39999999999999997</v>
      </c>
      <c r="Q146" s="29">
        <f t="shared" si="81"/>
        <v>0.1028811553602127</v>
      </c>
      <c r="R146" s="29">
        <f t="shared" si="81"/>
        <v>-2.213319962221161</v>
      </c>
      <c r="S146" s="29">
        <f t="shared" si="82"/>
        <v>-14.705882352941169</v>
      </c>
      <c r="T146" s="29">
        <f t="shared" si="82"/>
        <v>0</v>
      </c>
      <c r="U146" s="29">
        <f t="shared" si="82"/>
        <v>0.9732360097323589</v>
      </c>
      <c r="V146" s="34">
        <f t="shared" si="74"/>
        <v>2</v>
      </c>
      <c r="W146" s="31">
        <f t="shared" si="75"/>
        <v>2</v>
      </c>
      <c r="X146" s="31">
        <f t="shared" si="76"/>
        <v>1</v>
      </c>
      <c r="Y146" s="32">
        <f t="shared" si="77"/>
        <v>5</v>
      </c>
      <c r="Z146" s="33">
        <f t="shared" si="78"/>
        <v>0</v>
      </c>
    </row>
    <row r="147" spans="1:26" ht="11.25">
      <c r="A147" s="27">
        <v>40848</v>
      </c>
      <c r="B147" s="35">
        <f>B146</f>
        <v>207248</v>
      </c>
      <c r="C147" s="35">
        <f>C146</f>
        <v>97723.48593806055</v>
      </c>
      <c r="D147" s="37">
        <v>320.1</v>
      </c>
      <c r="E147" s="38">
        <v>3.25</v>
      </c>
      <c r="F147" s="39">
        <v>3.99</v>
      </c>
      <c r="G147" s="29">
        <f t="shared" si="79"/>
        <v>5.506231163965136</v>
      </c>
      <c r="H147" s="29">
        <f t="shared" si="79"/>
        <v>-0.5288051687544648</v>
      </c>
      <c r="I147" s="29">
        <f t="shared" si="79"/>
        <v>-13.416283473086278</v>
      </c>
      <c r="J147" s="29">
        <f t="shared" si="80"/>
        <v>0</v>
      </c>
      <c r="K147" s="30">
        <f t="shared" si="80"/>
        <v>7.20930232558139</v>
      </c>
      <c r="L147" s="31">
        <f t="shared" si="67"/>
        <v>2</v>
      </c>
      <c r="M147" s="31">
        <f t="shared" si="68"/>
        <v>2</v>
      </c>
      <c r="N147" s="31">
        <f t="shared" si="69"/>
        <v>1</v>
      </c>
      <c r="O147" s="32">
        <f t="shared" si="70"/>
        <v>5</v>
      </c>
      <c r="P147" s="33">
        <f t="shared" si="71"/>
        <v>0</v>
      </c>
      <c r="Q147" s="29">
        <f t="shared" si="81"/>
        <v>0</v>
      </c>
      <c r="R147" s="29">
        <f t="shared" si="81"/>
        <v>0</v>
      </c>
      <c r="S147" s="29">
        <f t="shared" si="82"/>
        <v>7.778738115816763</v>
      </c>
      <c r="T147" s="29">
        <f t="shared" si="82"/>
        <v>0</v>
      </c>
      <c r="U147" s="29">
        <f t="shared" si="82"/>
        <v>1.9656019656019708</v>
      </c>
      <c r="V147" s="34">
        <f t="shared" si="74"/>
        <v>2</v>
      </c>
      <c r="W147" s="31">
        <f t="shared" si="75"/>
        <v>0</v>
      </c>
      <c r="X147" s="31">
        <f t="shared" si="76"/>
        <v>3</v>
      </c>
      <c r="Y147" s="32">
        <f t="shared" si="77"/>
        <v>5</v>
      </c>
      <c r="Z147" s="33">
        <f t="shared" si="78"/>
        <v>0.4</v>
      </c>
    </row>
    <row r="148" spans="1:26" ht="11.25">
      <c r="A148" s="27">
        <v>40878</v>
      </c>
      <c r="B148" s="35">
        <f>B146</f>
        <v>207248</v>
      </c>
      <c r="C148" s="35">
        <f>C146</f>
        <v>97723.48593806055</v>
      </c>
      <c r="D148" s="37">
        <v>255.3</v>
      </c>
      <c r="E148" s="38">
        <v>3.25</v>
      </c>
      <c r="F148" s="39">
        <v>3.96</v>
      </c>
      <c r="G148" s="29">
        <f t="shared" si="79"/>
        <v>5.506231163965136</v>
      </c>
      <c r="H148" s="29">
        <f t="shared" si="79"/>
        <v>-0.5288051687544648</v>
      </c>
      <c r="I148" s="29">
        <f t="shared" si="79"/>
        <v>-1.5046296296296169</v>
      </c>
      <c r="J148" s="29">
        <f t="shared" si="80"/>
        <v>0</v>
      </c>
      <c r="K148" s="30">
        <f t="shared" si="80"/>
        <v>15.923566878980889</v>
      </c>
      <c r="L148" s="31">
        <f t="shared" si="67"/>
        <v>2</v>
      </c>
      <c r="M148" s="31">
        <f t="shared" si="68"/>
        <v>2</v>
      </c>
      <c r="N148" s="31">
        <f t="shared" si="69"/>
        <v>1</v>
      </c>
      <c r="O148" s="32">
        <f t="shared" si="70"/>
        <v>5</v>
      </c>
      <c r="P148" s="33">
        <f t="shared" si="71"/>
        <v>0</v>
      </c>
      <c r="Q148" s="29">
        <f t="shared" si="81"/>
        <v>0</v>
      </c>
      <c r="R148" s="29">
        <f t="shared" si="81"/>
        <v>0</v>
      </c>
      <c r="S148" s="29">
        <f t="shared" si="82"/>
        <v>20.243673851921272</v>
      </c>
      <c r="T148" s="29">
        <f t="shared" si="82"/>
        <v>0</v>
      </c>
      <c r="U148" s="29">
        <f t="shared" si="82"/>
        <v>0.7518796992481258</v>
      </c>
      <c r="V148" s="34">
        <f t="shared" si="74"/>
        <v>2</v>
      </c>
      <c r="W148" s="31">
        <f t="shared" si="75"/>
        <v>0</v>
      </c>
      <c r="X148" s="31">
        <f t="shared" si="76"/>
        <v>3</v>
      </c>
      <c r="Y148" s="32">
        <f t="shared" si="77"/>
        <v>5</v>
      </c>
      <c r="Z148" s="33">
        <f t="shared" si="78"/>
        <v>0.4</v>
      </c>
    </row>
    <row r="149" spans="1:26" ht="11.25">
      <c r="A149" s="27">
        <v>40909</v>
      </c>
      <c r="B149" s="28">
        <v>209980</v>
      </c>
      <c r="C149" s="28">
        <v>102277.51061424</v>
      </c>
      <c r="D149" s="37">
        <v>492.7</v>
      </c>
      <c r="E149" s="38">
        <v>3.25</v>
      </c>
      <c r="F149" s="39">
        <v>3.92</v>
      </c>
      <c r="G149" s="29">
        <f t="shared" si="79"/>
        <v>1.5239716092598776</v>
      </c>
      <c r="H149" s="29">
        <f t="shared" si="79"/>
        <v>4.863976173172202</v>
      </c>
      <c r="I149" s="29">
        <f t="shared" si="79"/>
        <v>35.28281164195497</v>
      </c>
      <c r="J149" s="29">
        <f t="shared" si="80"/>
        <v>0</v>
      </c>
      <c r="K149" s="30">
        <f t="shared" si="80"/>
        <v>17.647058823529406</v>
      </c>
      <c r="L149" s="31">
        <f t="shared" si="67"/>
        <v>4</v>
      </c>
      <c r="M149" s="31">
        <f t="shared" si="68"/>
        <v>0</v>
      </c>
      <c r="N149" s="31">
        <f t="shared" si="69"/>
        <v>1</v>
      </c>
      <c r="O149" s="32">
        <f t="shared" si="70"/>
        <v>5</v>
      </c>
      <c r="P149" s="33">
        <f t="shared" si="71"/>
        <v>0.8</v>
      </c>
      <c r="Q149" s="29">
        <f t="shared" si="81"/>
        <v>1.3182274376592362</v>
      </c>
      <c r="R149" s="29">
        <f t="shared" si="81"/>
        <v>4.660112799359095</v>
      </c>
      <c r="S149" s="29">
        <f t="shared" si="82"/>
        <v>-92.98864081472775</v>
      </c>
      <c r="T149" s="29">
        <f t="shared" si="82"/>
        <v>0</v>
      </c>
      <c r="U149" s="29">
        <f t="shared" si="82"/>
        <v>1.0101010101010055</v>
      </c>
      <c r="V149" s="34">
        <f t="shared" si="74"/>
        <v>3</v>
      </c>
      <c r="W149" s="31">
        <f t="shared" si="75"/>
        <v>1</v>
      </c>
      <c r="X149" s="31">
        <f t="shared" si="76"/>
        <v>1</v>
      </c>
      <c r="Y149" s="32">
        <f t="shared" si="77"/>
        <v>5</v>
      </c>
      <c r="Z149" s="33">
        <f t="shared" si="78"/>
        <v>0.39999999999999997</v>
      </c>
    </row>
    <row r="150" spans="1:26" ht="11.25">
      <c r="A150" s="27">
        <v>40940</v>
      </c>
      <c r="B150" s="35">
        <f>B149</f>
        <v>209980</v>
      </c>
      <c r="C150" s="35">
        <f>C149</f>
        <v>102277.51061424</v>
      </c>
      <c r="D150" s="37">
        <v>286.8</v>
      </c>
      <c r="E150" s="38">
        <v>3.25</v>
      </c>
      <c r="F150" s="39">
        <v>3.89</v>
      </c>
      <c r="G150" s="29">
        <f t="shared" si="79"/>
        <v>1.5239716092598776</v>
      </c>
      <c r="H150" s="29">
        <f t="shared" si="79"/>
        <v>4.863976173172202</v>
      </c>
      <c r="I150" s="29">
        <f t="shared" si="79"/>
        <v>17.10902409146591</v>
      </c>
      <c r="J150" s="29">
        <f t="shared" si="80"/>
        <v>0</v>
      </c>
      <c r="K150" s="30">
        <f t="shared" si="80"/>
        <v>21.41414141414142</v>
      </c>
      <c r="L150" s="31">
        <f t="shared" si="67"/>
        <v>4</v>
      </c>
      <c r="M150" s="31">
        <f t="shared" si="68"/>
        <v>0</v>
      </c>
      <c r="N150" s="31">
        <f t="shared" si="69"/>
        <v>1</v>
      </c>
      <c r="O150" s="32">
        <f t="shared" si="70"/>
        <v>5</v>
      </c>
      <c r="P150" s="33">
        <f t="shared" si="71"/>
        <v>0.8</v>
      </c>
      <c r="Q150" s="29">
        <f t="shared" si="81"/>
        <v>0</v>
      </c>
      <c r="R150" s="29">
        <f t="shared" si="81"/>
        <v>0</v>
      </c>
      <c r="S150" s="29">
        <f t="shared" si="82"/>
        <v>41.79013598538665</v>
      </c>
      <c r="T150" s="29">
        <f t="shared" si="82"/>
        <v>0</v>
      </c>
      <c r="U150" s="29">
        <f t="shared" si="82"/>
        <v>0.7653061224489721</v>
      </c>
      <c r="V150" s="34">
        <f t="shared" si="74"/>
        <v>2</v>
      </c>
      <c r="W150" s="31">
        <f t="shared" si="75"/>
        <v>0</v>
      </c>
      <c r="X150" s="31">
        <f t="shared" si="76"/>
        <v>3</v>
      </c>
      <c r="Y150" s="32">
        <f t="shared" si="77"/>
        <v>5</v>
      </c>
      <c r="Z150" s="33">
        <f t="shared" si="78"/>
        <v>0.4</v>
      </c>
    </row>
    <row r="151" spans="1:26" ht="11.25">
      <c r="A151" s="27">
        <v>40969</v>
      </c>
      <c r="B151" s="35">
        <f>B149</f>
        <v>209980</v>
      </c>
      <c r="C151" s="35">
        <f>C149</f>
        <v>102277.51061424</v>
      </c>
      <c r="D151" s="37">
        <v>194.3</v>
      </c>
      <c r="E151" s="38">
        <v>3.25</v>
      </c>
      <c r="F151" s="39">
        <v>3.95</v>
      </c>
      <c r="G151" s="29">
        <f t="shared" si="79"/>
        <v>1.5239716092598776</v>
      </c>
      <c r="H151" s="29">
        <f t="shared" si="79"/>
        <v>4.863976173172202</v>
      </c>
      <c r="I151" s="29">
        <f t="shared" si="79"/>
        <v>-21.46321746160065</v>
      </c>
      <c r="J151" s="29">
        <f t="shared" si="80"/>
        <v>0</v>
      </c>
      <c r="K151" s="30">
        <f t="shared" si="80"/>
        <v>18.388429752066106</v>
      </c>
      <c r="L151" s="31">
        <f t="shared" si="67"/>
        <v>3</v>
      </c>
      <c r="M151" s="31">
        <f t="shared" si="68"/>
        <v>1</v>
      </c>
      <c r="N151" s="31">
        <f t="shared" si="69"/>
        <v>1</v>
      </c>
      <c r="O151" s="32">
        <f t="shared" si="70"/>
        <v>5</v>
      </c>
      <c r="P151" s="33">
        <f t="shared" si="71"/>
        <v>0.39999999999999997</v>
      </c>
      <c r="Q151" s="29">
        <f t="shared" si="81"/>
        <v>0</v>
      </c>
      <c r="R151" s="29">
        <f t="shared" si="81"/>
        <v>0</v>
      </c>
      <c r="S151" s="29">
        <f t="shared" si="82"/>
        <v>32.25244072524407</v>
      </c>
      <c r="T151" s="29">
        <f t="shared" si="82"/>
        <v>0</v>
      </c>
      <c r="U151" s="29">
        <f t="shared" si="82"/>
        <v>-1.5424164524421524</v>
      </c>
      <c r="V151" s="34">
        <f t="shared" si="74"/>
        <v>1</v>
      </c>
      <c r="W151" s="31">
        <f t="shared" si="75"/>
        <v>1</v>
      </c>
      <c r="X151" s="31">
        <f t="shared" si="76"/>
        <v>3</v>
      </c>
      <c r="Y151" s="32">
        <f t="shared" si="77"/>
        <v>5</v>
      </c>
      <c r="Z151" s="33">
        <f t="shared" si="78"/>
        <v>0</v>
      </c>
    </row>
    <row r="152" spans="1:26" ht="11.25">
      <c r="A152" s="27">
        <v>41000</v>
      </c>
      <c r="B152" s="28">
        <v>210331</v>
      </c>
      <c r="C152" s="28">
        <v>100224.17147738</v>
      </c>
      <c r="D152" s="37">
        <v>403.8</v>
      </c>
      <c r="E152" s="38">
        <v>3.25</v>
      </c>
      <c r="F152" s="39">
        <v>3.91</v>
      </c>
      <c r="G152" s="29">
        <f t="shared" si="79"/>
        <v>1.0215942056828853</v>
      </c>
      <c r="H152" s="29">
        <f t="shared" si="79"/>
        <v>0.5702633642699295</v>
      </c>
      <c r="I152" s="29">
        <f t="shared" si="79"/>
        <v>109.11444847229417</v>
      </c>
      <c r="J152" s="29">
        <f t="shared" si="80"/>
        <v>0</v>
      </c>
      <c r="K152" s="30">
        <f t="shared" si="80"/>
        <v>19.21487603305785</v>
      </c>
      <c r="L152" s="31">
        <f t="shared" si="67"/>
        <v>4</v>
      </c>
      <c r="M152" s="31">
        <f t="shared" si="68"/>
        <v>0</v>
      </c>
      <c r="N152" s="31">
        <f t="shared" si="69"/>
        <v>1</v>
      </c>
      <c r="O152" s="32">
        <f t="shared" si="70"/>
        <v>5</v>
      </c>
      <c r="P152" s="33">
        <f t="shared" si="71"/>
        <v>0.8</v>
      </c>
      <c r="Q152" s="29">
        <f t="shared" si="81"/>
        <v>0.16715877702637716</v>
      </c>
      <c r="R152" s="29">
        <f t="shared" si="81"/>
        <v>-2.007615481182934</v>
      </c>
      <c r="S152" s="29">
        <f t="shared" si="82"/>
        <v>-107.82295419454454</v>
      </c>
      <c r="T152" s="29">
        <f t="shared" si="82"/>
        <v>0</v>
      </c>
      <c r="U152" s="29">
        <f t="shared" si="82"/>
        <v>1.0126582278481067</v>
      </c>
      <c r="V152" s="34">
        <f t="shared" si="74"/>
        <v>2</v>
      </c>
      <c r="W152" s="31">
        <f t="shared" si="75"/>
        <v>2</v>
      </c>
      <c r="X152" s="31">
        <f t="shared" si="76"/>
        <v>1</v>
      </c>
      <c r="Y152" s="32">
        <f t="shared" si="77"/>
        <v>5</v>
      </c>
      <c r="Z152" s="33">
        <f t="shared" si="78"/>
        <v>0</v>
      </c>
    </row>
    <row r="153" spans="1:26" ht="11.25">
      <c r="A153" s="27">
        <v>41030</v>
      </c>
      <c r="B153" s="35">
        <f>B152</f>
        <v>210331</v>
      </c>
      <c r="C153" s="35">
        <f>C152</f>
        <v>100224.17147738</v>
      </c>
      <c r="D153" s="37">
        <v>317</v>
      </c>
      <c r="E153" s="38">
        <v>3.25</v>
      </c>
      <c r="F153" s="39">
        <v>3.8</v>
      </c>
      <c r="G153" s="29">
        <f t="shared" si="79"/>
        <v>1.0215942056828853</v>
      </c>
      <c r="H153" s="29">
        <f t="shared" si="79"/>
        <v>0.5702633642699295</v>
      </c>
      <c r="I153" s="29">
        <f t="shared" si="79"/>
        <v>-12.212683467183616</v>
      </c>
      <c r="J153" s="29">
        <f t="shared" si="80"/>
        <v>0</v>
      </c>
      <c r="K153" s="30">
        <f t="shared" si="80"/>
        <v>18.103448275862068</v>
      </c>
      <c r="L153" s="31">
        <f t="shared" si="67"/>
        <v>3</v>
      </c>
      <c r="M153" s="31">
        <f t="shared" si="68"/>
        <v>1</v>
      </c>
      <c r="N153" s="31">
        <f t="shared" si="69"/>
        <v>1</v>
      </c>
      <c r="O153" s="32">
        <f t="shared" si="70"/>
        <v>5</v>
      </c>
      <c r="P153" s="33">
        <f t="shared" si="71"/>
        <v>0.39999999999999997</v>
      </c>
      <c r="Q153" s="29">
        <f t="shared" si="81"/>
        <v>0</v>
      </c>
      <c r="R153" s="29">
        <f t="shared" si="81"/>
        <v>0</v>
      </c>
      <c r="S153" s="29">
        <f t="shared" si="82"/>
        <v>21.495789995047055</v>
      </c>
      <c r="T153" s="29">
        <f t="shared" si="82"/>
        <v>0</v>
      </c>
      <c r="U153" s="29">
        <f t="shared" si="82"/>
        <v>2.813299232736577</v>
      </c>
      <c r="V153" s="34">
        <f t="shared" si="74"/>
        <v>2</v>
      </c>
      <c r="W153" s="31">
        <f t="shared" si="75"/>
        <v>0</v>
      </c>
      <c r="X153" s="31">
        <f t="shared" si="76"/>
        <v>3</v>
      </c>
      <c r="Y153" s="32">
        <f t="shared" si="77"/>
        <v>5</v>
      </c>
      <c r="Z153" s="33">
        <f t="shared" si="78"/>
        <v>0.4</v>
      </c>
    </row>
    <row r="154" spans="1:26" ht="11.25">
      <c r="A154" s="27">
        <v>41061</v>
      </c>
      <c r="B154" s="35">
        <f>B152</f>
        <v>210331</v>
      </c>
      <c r="C154" s="35">
        <f>C152</f>
        <v>100224.17147738</v>
      </c>
      <c r="D154" s="37">
        <v>233.5</v>
      </c>
      <c r="E154" s="38">
        <v>3.25</v>
      </c>
      <c r="F154" s="39">
        <v>3.68</v>
      </c>
      <c r="G154" s="29">
        <f t="shared" si="79"/>
        <v>1.0215942056828853</v>
      </c>
      <c r="H154" s="29">
        <f t="shared" si="79"/>
        <v>0.5702633642699295</v>
      </c>
      <c r="I154" s="29">
        <f t="shared" si="79"/>
        <v>-18.527564549895324</v>
      </c>
      <c r="J154" s="29">
        <f t="shared" si="80"/>
        <v>0</v>
      </c>
      <c r="K154" s="30">
        <f t="shared" si="80"/>
        <v>18.403547671840347</v>
      </c>
      <c r="L154" s="31">
        <f t="shared" si="67"/>
        <v>3</v>
      </c>
      <c r="M154" s="31">
        <f t="shared" si="68"/>
        <v>1</v>
      </c>
      <c r="N154" s="31">
        <f t="shared" si="69"/>
        <v>1</v>
      </c>
      <c r="O154" s="32">
        <f t="shared" si="70"/>
        <v>5</v>
      </c>
      <c r="P154" s="33">
        <f t="shared" si="71"/>
        <v>0.39999999999999997</v>
      </c>
      <c r="Q154" s="29">
        <f t="shared" si="81"/>
        <v>0</v>
      </c>
      <c r="R154" s="29">
        <f t="shared" si="81"/>
        <v>0</v>
      </c>
      <c r="S154" s="29">
        <f t="shared" si="82"/>
        <v>26.34069400630915</v>
      </c>
      <c r="T154" s="29">
        <f t="shared" si="82"/>
        <v>0</v>
      </c>
      <c r="U154" s="29">
        <f t="shared" si="82"/>
        <v>3.157894736842093</v>
      </c>
      <c r="V154" s="34">
        <f t="shared" si="74"/>
        <v>2</v>
      </c>
      <c r="W154" s="31">
        <f t="shared" si="75"/>
        <v>0</v>
      </c>
      <c r="X154" s="31">
        <f t="shared" si="76"/>
        <v>3</v>
      </c>
      <c r="Y154" s="32">
        <f t="shared" si="77"/>
        <v>5</v>
      </c>
      <c r="Z154" s="33">
        <f t="shared" si="78"/>
        <v>0.4</v>
      </c>
    </row>
    <row r="155" spans="1:26" ht="11.25">
      <c r="A155" s="27">
        <v>41091</v>
      </c>
      <c r="B155" s="28">
        <v>210182</v>
      </c>
      <c r="C155" s="28">
        <v>99917.30879165</v>
      </c>
      <c r="D155" s="37">
        <v>456.004</v>
      </c>
      <c r="E155" s="38">
        <v>3.25</v>
      </c>
      <c r="F155" s="39">
        <v>3.55</v>
      </c>
      <c r="G155" s="29">
        <f t="shared" si="79"/>
        <v>1.5200328446880906</v>
      </c>
      <c r="H155" s="29">
        <f t="shared" si="79"/>
        <v>-0.018078445975111546</v>
      </c>
      <c r="I155" s="29">
        <f t="shared" si="79"/>
        <v>36.89990483138344</v>
      </c>
      <c r="J155" s="29">
        <f t="shared" si="80"/>
        <v>0</v>
      </c>
      <c r="K155" s="30">
        <f t="shared" si="80"/>
        <v>21.978021978021978</v>
      </c>
      <c r="L155" s="31">
        <f t="shared" si="67"/>
        <v>3</v>
      </c>
      <c r="M155" s="31">
        <f t="shared" si="68"/>
        <v>1</v>
      </c>
      <c r="N155" s="31">
        <f t="shared" si="69"/>
        <v>1</v>
      </c>
      <c r="O155" s="32">
        <f t="shared" si="70"/>
        <v>5</v>
      </c>
      <c r="P155" s="33">
        <f t="shared" si="71"/>
        <v>0.39999999999999997</v>
      </c>
      <c r="Q155" s="29">
        <f t="shared" si="81"/>
        <v>-0.07084072248028095</v>
      </c>
      <c r="R155" s="29">
        <f t="shared" si="81"/>
        <v>-0.3061763257372174</v>
      </c>
      <c r="S155" s="29">
        <f t="shared" si="82"/>
        <v>-95.29079229122057</v>
      </c>
      <c r="T155" s="29">
        <f t="shared" si="82"/>
        <v>0</v>
      </c>
      <c r="U155" s="29">
        <f t="shared" si="82"/>
        <v>3.532608695652184</v>
      </c>
      <c r="V155" s="34">
        <f t="shared" si="74"/>
        <v>1</v>
      </c>
      <c r="W155" s="31">
        <f t="shared" si="75"/>
        <v>3</v>
      </c>
      <c r="X155" s="31">
        <f t="shared" si="76"/>
        <v>1</v>
      </c>
      <c r="Y155" s="32">
        <f t="shared" si="77"/>
        <v>5</v>
      </c>
      <c r="Z155" s="33">
        <f t="shared" si="78"/>
        <v>-0.39999999999999997</v>
      </c>
    </row>
    <row r="156" spans="1:26" ht="11.25">
      <c r="A156" s="27">
        <v>41122</v>
      </c>
      <c r="B156" s="35">
        <f>B155</f>
        <v>210182</v>
      </c>
      <c r="C156" s="35">
        <f>C155</f>
        <v>99917.30879165</v>
      </c>
      <c r="D156" s="37">
        <v>291.3</v>
      </c>
      <c r="E156" s="38">
        <v>3.25</v>
      </c>
      <c r="F156" s="39">
        <v>3.6</v>
      </c>
      <c r="G156" s="29">
        <f t="shared" si="79"/>
        <v>1.5200328446880906</v>
      </c>
      <c r="H156" s="29">
        <f t="shared" si="79"/>
        <v>-0.018078445975111546</v>
      </c>
      <c r="I156" s="29">
        <f t="shared" si="79"/>
        <v>5.314533622559647</v>
      </c>
      <c r="J156" s="29">
        <f t="shared" si="80"/>
        <v>0</v>
      </c>
      <c r="K156" s="30">
        <f t="shared" si="80"/>
        <v>15.690866510538626</v>
      </c>
      <c r="L156" s="31">
        <f t="shared" si="67"/>
        <v>3</v>
      </c>
      <c r="M156" s="31">
        <f t="shared" si="68"/>
        <v>1</v>
      </c>
      <c r="N156" s="31">
        <f t="shared" si="69"/>
        <v>1</v>
      </c>
      <c r="O156" s="32">
        <f t="shared" si="70"/>
        <v>5</v>
      </c>
      <c r="P156" s="33">
        <f t="shared" si="71"/>
        <v>0.39999999999999997</v>
      </c>
      <c r="Q156" s="29">
        <f t="shared" si="81"/>
        <v>0</v>
      </c>
      <c r="R156" s="29">
        <f t="shared" si="81"/>
        <v>0</v>
      </c>
      <c r="S156" s="29">
        <f t="shared" si="82"/>
        <v>36.11898141244375</v>
      </c>
      <c r="T156" s="29">
        <f t="shared" si="82"/>
        <v>0</v>
      </c>
      <c r="U156" s="29">
        <f t="shared" si="82"/>
        <v>-1.4084507042253502</v>
      </c>
      <c r="V156" s="34">
        <f t="shared" si="74"/>
        <v>1</v>
      </c>
      <c r="W156" s="31">
        <f t="shared" si="75"/>
        <v>1</v>
      </c>
      <c r="X156" s="31">
        <f t="shared" si="76"/>
        <v>3</v>
      </c>
      <c r="Y156" s="32">
        <f t="shared" si="77"/>
        <v>5</v>
      </c>
      <c r="Z156" s="33">
        <f t="shared" si="78"/>
        <v>0</v>
      </c>
    </row>
    <row r="157" spans="1:26" ht="11.25">
      <c r="A157" s="27">
        <v>41153</v>
      </c>
      <c r="B157" s="35">
        <f>B155</f>
        <v>210182</v>
      </c>
      <c r="C157" s="35">
        <f>C155</f>
        <v>99917.30879165</v>
      </c>
      <c r="D157" s="37">
        <v>210</v>
      </c>
      <c r="E157" s="38">
        <v>3.25</v>
      </c>
      <c r="F157" s="39">
        <v>3.5</v>
      </c>
      <c r="G157" s="29">
        <f t="shared" si="79"/>
        <v>1.5200328446880906</v>
      </c>
      <c r="H157" s="29">
        <f t="shared" si="79"/>
        <v>-0.018078445975111546</v>
      </c>
      <c r="I157" s="29">
        <f t="shared" si="79"/>
        <v>-30.601454064771982</v>
      </c>
      <c r="J157" s="29">
        <f t="shared" si="80"/>
        <v>0</v>
      </c>
      <c r="K157" s="30">
        <f t="shared" si="80"/>
        <v>14.841849148418495</v>
      </c>
      <c r="L157" s="31">
        <f t="shared" si="67"/>
        <v>2</v>
      </c>
      <c r="M157" s="31">
        <f t="shared" si="68"/>
        <v>2</v>
      </c>
      <c r="N157" s="31">
        <f t="shared" si="69"/>
        <v>1</v>
      </c>
      <c r="O157" s="32">
        <f t="shared" si="70"/>
        <v>5</v>
      </c>
      <c r="P157" s="33">
        <f t="shared" si="71"/>
        <v>0</v>
      </c>
      <c r="Q157" s="29">
        <f t="shared" si="81"/>
        <v>0</v>
      </c>
      <c r="R157" s="29">
        <f t="shared" si="81"/>
        <v>0</v>
      </c>
      <c r="S157" s="29">
        <f t="shared" si="82"/>
        <v>27.90937178166839</v>
      </c>
      <c r="T157" s="29">
        <f t="shared" si="82"/>
        <v>0</v>
      </c>
      <c r="U157" s="29">
        <f t="shared" si="82"/>
        <v>2.777777777777779</v>
      </c>
      <c r="V157" s="34">
        <f t="shared" si="74"/>
        <v>2</v>
      </c>
      <c r="W157" s="31">
        <f t="shared" si="75"/>
        <v>0</v>
      </c>
      <c r="X157" s="31">
        <f t="shared" si="76"/>
        <v>3</v>
      </c>
      <c r="Y157" s="32">
        <f t="shared" si="77"/>
        <v>5</v>
      </c>
      <c r="Z157" s="33">
        <f t="shared" si="78"/>
        <v>0.4</v>
      </c>
    </row>
    <row r="158" spans="1:26" ht="11.25">
      <c r="A158" s="27">
        <v>41183</v>
      </c>
      <c r="B158" s="28">
        <v>219368</v>
      </c>
      <c r="C158" s="28">
        <v>102220.01765557</v>
      </c>
      <c r="D158" s="37">
        <v>410.2</v>
      </c>
      <c r="E158" s="38">
        <v>3.25</v>
      </c>
      <c r="F158" s="39">
        <v>3.38</v>
      </c>
      <c r="G158" s="29">
        <f aca="true" t="shared" si="83" ref="G158:I173">IF(B158="","",((B158/B146)-1)*100)</f>
        <v>5.84806608507682</v>
      </c>
      <c r="H158" s="29">
        <f t="shared" si="83"/>
        <v>4.601280515473483</v>
      </c>
      <c r="I158" s="29">
        <f t="shared" si="83"/>
        <v>18.17919907807548</v>
      </c>
      <c r="J158" s="29">
        <f aca="true" t="shared" si="84" ref="J158:K173">IF(E158="","",-((E158/E146)-1)*100)</f>
        <v>0</v>
      </c>
      <c r="K158" s="30">
        <f t="shared" si="84"/>
        <v>16.953316953316964</v>
      </c>
      <c r="L158" s="31">
        <f t="shared" si="67"/>
        <v>4</v>
      </c>
      <c r="M158" s="31">
        <f t="shared" si="68"/>
        <v>0</v>
      </c>
      <c r="N158" s="31">
        <f t="shared" si="69"/>
        <v>1</v>
      </c>
      <c r="O158" s="32">
        <f t="shared" si="70"/>
        <v>5</v>
      </c>
      <c r="P158" s="33">
        <f t="shared" si="71"/>
        <v>0.8</v>
      </c>
      <c r="Q158" s="29">
        <f aca="true" t="shared" si="85" ref="Q158:R173">IF(B158="","",((B158/B157)-1)*100)</f>
        <v>4.370497949396235</v>
      </c>
      <c r="R158" s="29">
        <f t="shared" si="85"/>
        <v>2.304614577562014</v>
      </c>
      <c r="S158" s="29">
        <f aca="true" t="shared" si="86" ref="S158:U173">IF(D158="","",-((D158/D157)-1)*100)</f>
        <v>-95.33333333333334</v>
      </c>
      <c r="T158" s="29">
        <f t="shared" si="86"/>
        <v>0</v>
      </c>
      <c r="U158" s="29">
        <f t="shared" si="86"/>
        <v>3.4285714285714364</v>
      </c>
      <c r="V158" s="34">
        <f t="shared" si="74"/>
        <v>3</v>
      </c>
      <c r="W158" s="31">
        <f t="shared" si="75"/>
        <v>1</v>
      </c>
      <c r="X158" s="31">
        <f t="shared" si="76"/>
        <v>1</v>
      </c>
      <c r="Y158" s="32">
        <f t="shared" si="77"/>
        <v>5</v>
      </c>
      <c r="Z158" s="33">
        <f t="shared" si="78"/>
        <v>0.39999999999999997</v>
      </c>
    </row>
    <row r="159" spans="1:26" ht="11.25">
      <c r="A159" s="27">
        <v>41214</v>
      </c>
      <c r="B159" s="35">
        <f>B158</f>
        <v>219368</v>
      </c>
      <c r="C159" s="35">
        <f>C158</f>
        <v>102220.01765557</v>
      </c>
      <c r="D159" s="37">
        <v>344.8</v>
      </c>
      <c r="E159" s="38">
        <v>3.25</v>
      </c>
      <c r="F159" s="39">
        <v>3.35</v>
      </c>
      <c r="G159" s="29">
        <f t="shared" si="83"/>
        <v>5.84806608507682</v>
      </c>
      <c r="H159" s="29">
        <f t="shared" si="83"/>
        <v>4.601280515473483</v>
      </c>
      <c r="I159" s="29">
        <f t="shared" si="83"/>
        <v>7.7163386441736925</v>
      </c>
      <c r="J159" s="29">
        <f t="shared" si="84"/>
        <v>0</v>
      </c>
      <c r="K159" s="30">
        <f t="shared" si="84"/>
        <v>16.040100250626566</v>
      </c>
      <c r="L159" s="31">
        <f t="shared" si="67"/>
        <v>4</v>
      </c>
      <c r="M159" s="31">
        <f t="shared" si="68"/>
        <v>0</v>
      </c>
      <c r="N159" s="31">
        <f t="shared" si="69"/>
        <v>1</v>
      </c>
      <c r="O159" s="32">
        <f t="shared" si="70"/>
        <v>5</v>
      </c>
      <c r="P159" s="33">
        <f t="shared" si="71"/>
        <v>0.8</v>
      </c>
      <c r="Q159" s="29">
        <f t="shared" si="85"/>
        <v>0</v>
      </c>
      <c r="R159" s="29">
        <f t="shared" si="85"/>
        <v>0</v>
      </c>
      <c r="S159" s="29">
        <f t="shared" si="86"/>
        <v>15.943442223305704</v>
      </c>
      <c r="T159" s="29">
        <f t="shared" si="86"/>
        <v>0</v>
      </c>
      <c r="U159" s="29">
        <f t="shared" si="86"/>
        <v>0.8875739644970349</v>
      </c>
      <c r="V159" s="34">
        <f t="shared" si="74"/>
        <v>2</v>
      </c>
      <c r="W159" s="31">
        <f t="shared" si="75"/>
        <v>0</v>
      </c>
      <c r="X159" s="31">
        <f t="shared" si="76"/>
        <v>3</v>
      </c>
      <c r="Y159" s="32">
        <f t="shared" si="77"/>
        <v>5</v>
      </c>
      <c r="Z159" s="33">
        <f t="shared" si="78"/>
        <v>0.4</v>
      </c>
    </row>
    <row r="160" spans="1:26" ht="11.25">
      <c r="A160" s="27">
        <v>41244</v>
      </c>
      <c r="B160" s="35">
        <f>B158</f>
        <v>219368</v>
      </c>
      <c r="C160" s="35">
        <f>C158</f>
        <v>102220.01765557</v>
      </c>
      <c r="D160" s="37">
        <v>318</v>
      </c>
      <c r="E160" s="38">
        <v>3.25</v>
      </c>
      <c r="F160" s="39">
        <v>3.35</v>
      </c>
      <c r="G160" s="29">
        <f t="shared" si="83"/>
        <v>5.84806608507682</v>
      </c>
      <c r="H160" s="29">
        <f t="shared" si="83"/>
        <v>4.601280515473483</v>
      </c>
      <c r="I160" s="29">
        <f t="shared" si="83"/>
        <v>24.559341950646285</v>
      </c>
      <c r="J160" s="29">
        <f t="shared" si="84"/>
        <v>0</v>
      </c>
      <c r="K160" s="30">
        <f t="shared" si="84"/>
        <v>15.404040404040398</v>
      </c>
      <c r="L160" s="31">
        <f t="shared" si="67"/>
        <v>4</v>
      </c>
      <c r="M160" s="31">
        <f t="shared" si="68"/>
        <v>0</v>
      </c>
      <c r="N160" s="31">
        <f t="shared" si="69"/>
        <v>1</v>
      </c>
      <c r="O160" s="32">
        <f t="shared" si="70"/>
        <v>5</v>
      </c>
      <c r="P160" s="33">
        <f t="shared" si="71"/>
        <v>0.8</v>
      </c>
      <c r="Q160" s="29">
        <f t="shared" si="85"/>
        <v>0</v>
      </c>
      <c r="R160" s="29">
        <f t="shared" si="85"/>
        <v>0</v>
      </c>
      <c r="S160" s="29">
        <f t="shared" si="86"/>
        <v>7.772621809744784</v>
      </c>
      <c r="T160" s="29">
        <f t="shared" si="86"/>
        <v>0</v>
      </c>
      <c r="U160" s="29">
        <f t="shared" si="86"/>
        <v>0</v>
      </c>
      <c r="V160" s="34">
        <f t="shared" si="74"/>
        <v>1</v>
      </c>
      <c r="W160" s="31">
        <f t="shared" si="75"/>
        <v>0</v>
      </c>
      <c r="X160" s="31">
        <f t="shared" si="76"/>
        <v>4</v>
      </c>
      <c r="Y160" s="32">
        <f t="shared" si="77"/>
        <v>5</v>
      </c>
      <c r="Z160" s="33">
        <f t="shared" si="78"/>
        <v>0.2</v>
      </c>
    </row>
    <row r="161" spans="1:26" ht="11.25">
      <c r="A161" s="27">
        <v>41275</v>
      </c>
      <c r="B161" s="28">
        <v>216302.168</v>
      </c>
      <c r="C161" s="28">
        <v>101900</v>
      </c>
      <c r="D161" s="37">
        <v>413.9</v>
      </c>
      <c r="E161" s="38">
        <v>3.25</v>
      </c>
      <c r="F161" s="39">
        <v>3.41</v>
      </c>
      <c r="G161" s="29">
        <f t="shared" si="83"/>
        <v>3.0108429374226198</v>
      </c>
      <c r="H161" s="29">
        <f t="shared" si="83"/>
        <v>-0.3691042263082256</v>
      </c>
      <c r="I161" s="29">
        <f t="shared" si="83"/>
        <v>-15.993505175563227</v>
      </c>
      <c r="J161" s="29">
        <f t="shared" si="84"/>
        <v>0</v>
      </c>
      <c r="K161" s="30">
        <f t="shared" si="84"/>
        <v>13.010204081632647</v>
      </c>
      <c r="L161" s="31">
        <f t="shared" si="67"/>
        <v>2</v>
      </c>
      <c r="M161" s="31">
        <f t="shared" si="68"/>
        <v>2</v>
      </c>
      <c r="N161" s="31">
        <f t="shared" si="69"/>
        <v>1</v>
      </c>
      <c r="O161" s="32">
        <f t="shared" si="70"/>
        <v>5</v>
      </c>
      <c r="P161" s="33">
        <f t="shared" si="71"/>
        <v>0</v>
      </c>
      <c r="Q161" s="29">
        <f t="shared" si="85"/>
        <v>-1.39757485139127</v>
      </c>
      <c r="R161" s="29">
        <f t="shared" si="85"/>
        <v>-0.31306750175713605</v>
      </c>
      <c r="S161" s="29">
        <f t="shared" si="86"/>
        <v>-30.157232704402514</v>
      </c>
      <c r="T161" s="29">
        <f t="shared" si="86"/>
        <v>0</v>
      </c>
      <c r="U161" s="29">
        <f t="shared" si="86"/>
        <v>-1.7910447761193993</v>
      </c>
      <c r="V161" s="34">
        <f t="shared" si="74"/>
        <v>0</v>
      </c>
      <c r="W161" s="31">
        <f t="shared" si="75"/>
        <v>4</v>
      </c>
      <c r="X161" s="31">
        <f t="shared" si="76"/>
        <v>1</v>
      </c>
      <c r="Y161" s="32">
        <f t="shared" si="77"/>
        <v>5</v>
      </c>
      <c r="Z161" s="33">
        <f t="shared" si="78"/>
        <v>-0.8</v>
      </c>
    </row>
    <row r="162" spans="1:26" ht="11.25">
      <c r="A162" s="27">
        <v>41306</v>
      </c>
      <c r="B162" s="35">
        <f>B161</f>
        <v>216302.168</v>
      </c>
      <c r="C162" s="35">
        <f>C161</f>
        <v>101900</v>
      </c>
      <c r="D162" s="37">
        <v>302.5</v>
      </c>
      <c r="E162" s="38">
        <v>3.25</v>
      </c>
      <c r="F162" s="39">
        <v>3.53</v>
      </c>
      <c r="G162" s="29">
        <f t="shared" si="83"/>
        <v>3.0108429374226198</v>
      </c>
      <c r="H162" s="29">
        <f t="shared" si="83"/>
        <v>-0.3691042263082256</v>
      </c>
      <c r="I162" s="29">
        <f t="shared" si="83"/>
        <v>5.474198047419798</v>
      </c>
      <c r="J162" s="29">
        <f t="shared" si="84"/>
        <v>0</v>
      </c>
      <c r="K162" s="30">
        <f t="shared" si="84"/>
        <v>9.254498714652959</v>
      </c>
      <c r="L162" s="31">
        <f t="shared" si="67"/>
        <v>3</v>
      </c>
      <c r="M162" s="31">
        <f t="shared" si="68"/>
        <v>1</v>
      </c>
      <c r="N162" s="31">
        <f t="shared" si="69"/>
        <v>1</v>
      </c>
      <c r="O162" s="32">
        <f t="shared" si="70"/>
        <v>5</v>
      </c>
      <c r="P162" s="33">
        <f t="shared" si="71"/>
        <v>0.39999999999999997</v>
      </c>
      <c r="Q162" s="29">
        <f t="shared" si="85"/>
        <v>0</v>
      </c>
      <c r="R162" s="29">
        <f t="shared" si="85"/>
        <v>0</v>
      </c>
      <c r="S162" s="29">
        <f t="shared" si="86"/>
        <v>26.9147136989611</v>
      </c>
      <c r="T162" s="29">
        <f t="shared" si="86"/>
        <v>0</v>
      </c>
      <c r="U162" s="29">
        <f t="shared" si="86"/>
        <v>-3.5190615835777095</v>
      </c>
      <c r="V162" s="34">
        <f t="shared" si="74"/>
        <v>1</v>
      </c>
      <c r="W162" s="31">
        <f t="shared" si="75"/>
        <v>1</v>
      </c>
      <c r="X162" s="31">
        <f t="shared" si="76"/>
        <v>3</v>
      </c>
      <c r="Y162" s="32">
        <f t="shared" si="77"/>
        <v>5</v>
      </c>
      <c r="Z162" s="33">
        <f t="shared" si="78"/>
        <v>0</v>
      </c>
    </row>
    <row r="163" spans="1:26" ht="11.25">
      <c r="A163" s="27">
        <v>41334</v>
      </c>
      <c r="B163" s="35">
        <f>B161</f>
        <v>216302.168</v>
      </c>
      <c r="C163" s="35">
        <f>C161</f>
        <v>101900</v>
      </c>
      <c r="D163" s="37">
        <v>184.8</v>
      </c>
      <c r="E163" s="38">
        <v>3.25</v>
      </c>
      <c r="F163" s="39">
        <v>3.57</v>
      </c>
      <c r="G163" s="29">
        <f t="shared" si="83"/>
        <v>3.0108429374226198</v>
      </c>
      <c r="H163" s="29">
        <f t="shared" si="83"/>
        <v>-0.3691042263082256</v>
      </c>
      <c r="I163" s="29">
        <f t="shared" si="83"/>
        <v>-4.889346371590319</v>
      </c>
      <c r="J163" s="29">
        <f t="shared" si="84"/>
        <v>0</v>
      </c>
      <c r="K163" s="30">
        <f t="shared" si="84"/>
        <v>9.620253164556969</v>
      </c>
      <c r="L163" s="31">
        <f t="shared" si="67"/>
        <v>2</v>
      </c>
      <c r="M163" s="31">
        <f t="shared" si="68"/>
        <v>2</v>
      </c>
      <c r="N163" s="31">
        <f t="shared" si="69"/>
        <v>1</v>
      </c>
      <c r="O163" s="32">
        <f t="shared" si="70"/>
        <v>5</v>
      </c>
      <c r="P163" s="33">
        <f t="shared" si="71"/>
        <v>0</v>
      </c>
      <c r="Q163" s="29">
        <f t="shared" si="85"/>
        <v>0</v>
      </c>
      <c r="R163" s="29">
        <f t="shared" si="85"/>
        <v>0</v>
      </c>
      <c r="S163" s="29">
        <f t="shared" si="86"/>
        <v>38.90909090909091</v>
      </c>
      <c r="T163" s="29">
        <f t="shared" si="86"/>
        <v>0</v>
      </c>
      <c r="U163" s="29">
        <f t="shared" si="86"/>
        <v>-1.1331444759206777</v>
      </c>
      <c r="V163" s="34">
        <f t="shared" si="74"/>
        <v>1</v>
      </c>
      <c r="W163" s="31">
        <f t="shared" si="75"/>
        <v>1</v>
      </c>
      <c r="X163" s="31">
        <f t="shared" si="76"/>
        <v>3</v>
      </c>
      <c r="Y163" s="32">
        <f t="shared" si="77"/>
        <v>5</v>
      </c>
      <c r="Z163" s="33">
        <f t="shared" si="78"/>
        <v>0</v>
      </c>
    </row>
    <row r="164" spans="1:26" ht="11.25">
      <c r="A164" s="27">
        <v>41365</v>
      </c>
      <c r="B164" s="28">
        <v>218093.028</v>
      </c>
      <c r="C164" s="28">
        <v>101502</v>
      </c>
      <c r="D164" s="37">
        <v>421.8</v>
      </c>
      <c r="E164" s="38">
        <v>3.25</v>
      </c>
      <c r="F164" s="39">
        <v>3.45</v>
      </c>
      <c r="G164" s="29">
        <f t="shared" si="83"/>
        <v>3.6903870565917485</v>
      </c>
      <c r="H164" s="29">
        <f t="shared" si="83"/>
        <v>1.2749704026322473</v>
      </c>
      <c r="I164" s="29">
        <f t="shared" si="83"/>
        <v>4.457652303120363</v>
      </c>
      <c r="J164" s="29">
        <f t="shared" si="84"/>
        <v>0</v>
      </c>
      <c r="K164" s="30">
        <f t="shared" si="84"/>
        <v>11.764705882352944</v>
      </c>
      <c r="L164" s="31">
        <f t="shared" si="67"/>
        <v>4</v>
      </c>
      <c r="M164" s="31">
        <f t="shared" si="68"/>
        <v>0</v>
      </c>
      <c r="N164" s="31">
        <f t="shared" si="69"/>
        <v>1</v>
      </c>
      <c r="O164" s="32">
        <f t="shared" si="70"/>
        <v>5</v>
      </c>
      <c r="P164" s="33">
        <f t="shared" si="71"/>
        <v>0.8</v>
      </c>
      <c r="Q164" s="29">
        <f t="shared" si="85"/>
        <v>0.8279436200565371</v>
      </c>
      <c r="R164" s="29">
        <f t="shared" si="85"/>
        <v>-0.39057899901864257</v>
      </c>
      <c r="S164" s="29">
        <f t="shared" si="86"/>
        <v>-128.24675324675323</v>
      </c>
      <c r="T164" s="29">
        <f t="shared" si="86"/>
        <v>0</v>
      </c>
      <c r="U164" s="29">
        <f t="shared" si="86"/>
        <v>3.361344537815114</v>
      </c>
      <c r="V164" s="34">
        <f t="shared" si="74"/>
        <v>2</v>
      </c>
      <c r="W164" s="31">
        <f t="shared" si="75"/>
        <v>2</v>
      </c>
      <c r="X164" s="31">
        <f t="shared" si="76"/>
        <v>1</v>
      </c>
      <c r="Y164" s="32">
        <f t="shared" si="77"/>
        <v>5</v>
      </c>
      <c r="Z164" s="33">
        <f t="shared" si="78"/>
        <v>0</v>
      </c>
    </row>
    <row r="165" spans="1:26" ht="11.25">
      <c r="A165" s="27">
        <v>41395</v>
      </c>
      <c r="B165" s="35">
        <f>B164</f>
        <v>218093.028</v>
      </c>
      <c r="C165" s="35">
        <f>C164</f>
        <v>101502</v>
      </c>
      <c r="D165" s="37">
        <v>330.5</v>
      </c>
      <c r="E165" s="38">
        <v>3.25</v>
      </c>
      <c r="F165" s="39">
        <v>3.54</v>
      </c>
      <c r="G165" s="29">
        <f t="shared" si="83"/>
        <v>3.6903870565917485</v>
      </c>
      <c r="H165" s="29">
        <f t="shared" si="83"/>
        <v>1.2749704026322473</v>
      </c>
      <c r="I165" s="29">
        <f t="shared" si="83"/>
        <v>4.258675078864349</v>
      </c>
      <c r="J165" s="29">
        <f t="shared" si="84"/>
        <v>0</v>
      </c>
      <c r="K165" s="30">
        <f t="shared" si="84"/>
        <v>6.842105263157894</v>
      </c>
      <c r="L165" s="31">
        <f t="shared" si="67"/>
        <v>4</v>
      </c>
      <c r="M165" s="31">
        <f t="shared" si="68"/>
        <v>0</v>
      </c>
      <c r="N165" s="31">
        <f t="shared" si="69"/>
        <v>1</v>
      </c>
      <c r="O165" s="32">
        <f t="shared" si="70"/>
        <v>5</v>
      </c>
      <c r="P165" s="33">
        <f t="shared" si="71"/>
        <v>0.8</v>
      </c>
      <c r="Q165" s="29">
        <f t="shared" si="85"/>
        <v>0</v>
      </c>
      <c r="R165" s="29">
        <f t="shared" si="85"/>
        <v>0</v>
      </c>
      <c r="S165" s="29">
        <f t="shared" si="86"/>
        <v>21.64532954006638</v>
      </c>
      <c r="T165" s="29">
        <f t="shared" si="86"/>
        <v>0</v>
      </c>
      <c r="U165" s="29">
        <f t="shared" si="86"/>
        <v>-2.608695652173898</v>
      </c>
      <c r="V165" s="34">
        <f t="shared" si="74"/>
        <v>1</v>
      </c>
      <c r="W165" s="31">
        <f t="shared" si="75"/>
        <v>1</v>
      </c>
      <c r="X165" s="31">
        <f t="shared" si="76"/>
        <v>3</v>
      </c>
      <c r="Y165" s="32">
        <f t="shared" si="77"/>
        <v>5</v>
      </c>
      <c r="Z165" s="33">
        <f t="shared" si="78"/>
        <v>0</v>
      </c>
    </row>
    <row r="166" spans="1:26" ht="11.25">
      <c r="A166" s="27">
        <v>41426</v>
      </c>
      <c r="B166" s="35">
        <f>B164</f>
        <v>218093.028</v>
      </c>
      <c r="C166" s="35">
        <f>C164</f>
        <v>101502</v>
      </c>
      <c r="D166" s="37">
        <v>227.6</v>
      </c>
      <c r="E166" s="38">
        <v>3.25</v>
      </c>
      <c r="F166" s="39">
        <v>4.07</v>
      </c>
      <c r="G166" s="29">
        <f t="shared" si="83"/>
        <v>3.6903870565917485</v>
      </c>
      <c r="H166" s="29">
        <f t="shared" si="83"/>
        <v>1.2749704026322473</v>
      </c>
      <c r="I166" s="29">
        <f t="shared" si="83"/>
        <v>-2.526766595289087</v>
      </c>
      <c r="J166" s="29">
        <f t="shared" si="84"/>
        <v>0</v>
      </c>
      <c r="K166" s="30">
        <f t="shared" si="84"/>
        <v>-10.59782608695652</v>
      </c>
      <c r="L166" s="31">
        <f t="shared" si="67"/>
        <v>2</v>
      </c>
      <c r="M166" s="31">
        <f t="shared" si="68"/>
        <v>2</v>
      </c>
      <c r="N166" s="31">
        <f t="shared" si="69"/>
        <v>1</v>
      </c>
      <c r="O166" s="32">
        <f t="shared" si="70"/>
        <v>5</v>
      </c>
      <c r="P166" s="33">
        <f t="shared" si="71"/>
        <v>0</v>
      </c>
      <c r="Q166" s="29">
        <f t="shared" si="85"/>
        <v>0</v>
      </c>
      <c r="R166" s="29">
        <f t="shared" si="85"/>
        <v>0</v>
      </c>
      <c r="S166" s="29">
        <f t="shared" si="86"/>
        <v>31.134644478063546</v>
      </c>
      <c r="T166" s="29">
        <f t="shared" si="86"/>
        <v>0</v>
      </c>
      <c r="U166" s="29">
        <f t="shared" si="86"/>
        <v>-14.971751412429391</v>
      </c>
      <c r="V166" s="34">
        <f t="shared" si="74"/>
        <v>1</v>
      </c>
      <c r="W166" s="31">
        <f t="shared" si="75"/>
        <v>1</v>
      </c>
      <c r="X166" s="31">
        <f t="shared" si="76"/>
        <v>3</v>
      </c>
      <c r="Y166" s="32">
        <f t="shared" si="77"/>
        <v>5</v>
      </c>
      <c r="Z166" s="33">
        <f t="shared" si="78"/>
        <v>0</v>
      </c>
    </row>
    <row r="167" spans="1:26" ht="11.25">
      <c r="A167" s="27">
        <v>41456</v>
      </c>
      <c r="B167" s="28">
        <v>219054.024</v>
      </c>
      <c r="C167" s="28">
        <v>101762</v>
      </c>
      <c r="D167" s="41">
        <v>504.57</v>
      </c>
      <c r="E167" s="38">
        <v>3.25</v>
      </c>
      <c r="F167" s="39">
        <v>4.37</v>
      </c>
      <c r="G167" s="29">
        <f t="shared" si="83"/>
        <v>4.2211150336375125</v>
      </c>
      <c r="H167" s="29">
        <f t="shared" si="83"/>
        <v>1.8462178682140173</v>
      </c>
      <c r="I167" s="29">
        <f t="shared" si="83"/>
        <v>10.65034517241077</v>
      </c>
      <c r="J167" s="29">
        <f t="shared" si="84"/>
        <v>0</v>
      </c>
      <c r="K167" s="30">
        <f t="shared" si="84"/>
        <v>-23.09859154929579</v>
      </c>
      <c r="L167" s="31">
        <f t="shared" si="67"/>
        <v>3</v>
      </c>
      <c r="M167" s="31">
        <f t="shared" si="68"/>
        <v>1</v>
      </c>
      <c r="N167" s="31">
        <f t="shared" si="69"/>
        <v>1</v>
      </c>
      <c r="O167" s="32">
        <f t="shared" si="70"/>
        <v>5</v>
      </c>
      <c r="P167" s="33">
        <f t="shared" si="71"/>
        <v>0.39999999999999997</v>
      </c>
      <c r="Q167" s="29">
        <f t="shared" si="85"/>
        <v>0.4406358189497084</v>
      </c>
      <c r="R167" s="29">
        <f t="shared" si="85"/>
        <v>0.256152588126346</v>
      </c>
      <c r="S167" s="29">
        <f t="shared" si="86"/>
        <v>-121.6915641476274</v>
      </c>
      <c r="T167" s="29">
        <f t="shared" si="86"/>
        <v>0</v>
      </c>
      <c r="U167" s="29">
        <f t="shared" si="86"/>
        <v>-7.3710073710073765</v>
      </c>
      <c r="V167" s="34">
        <f t="shared" si="74"/>
        <v>2</v>
      </c>
      <c r="W167" s="31">
        <f t="shared" si="75"/>
        <v>2</v>
      </c>
      <c r="X167" s="31">
        <f t="shared" si="76"/>
        <v>1</v>
      </c>
      <c r="Y167" s="32">
        <f t="shared" si="77"/>
        <v>5</v>
      </c>
      <c r="Z167" s="33">
        <f t="shared" si="78"/>
        <v>0</v>
      </c>
    </row>
    <row r="168" spans="1:26" ht="11.25">
      <c r="A168" s="27">
        <v>41487</v>
      </c>
      <c r="B168" s="35">
        <f>B167</f>
        <v>219054.024</v>
      </c>
      <c r="C168" s="35">
        <f>C167</f>
        <v>101762</v>
      </c>
      <c r="D168" s="37">
        <v>217.734</v>
      </c>
      <c r="E168" s="38">
        <v>3.25</v>
      </c>
      <c r="F168" s="39">
        <v>4.46</v>
      </c>
      <c r="G168" s="29">
        <f t="shared" si="83"/>
        <v>4.2211150336375125</v>
      </c>
      <c r="H168" s="29">
        <f t="shared" si="83"/>
        <v>1.8462178682140173</v>
      </c>
      <c r="I168" s="29">
        <f t="shared" si="83"/>
        <v>-25.254376930998966</v>
      </c>
      <c r="J168" s="29">
        <f t="shared" si="84"/>
        <v>0</v>
      </c>
      <c r="K168" s="30">
        <f t="shared" si="84"/>
        <v>-23.888888888888893</v>
      </c>
      <c r="L168" s="31">
        <f t="shared" si="67"/>
        <v>2</v>
      </c>
      <c r="M168" s="31">
        <f t="shared" si="68"/>
        <v>2</v>
      </c>
      <c r="N168" s="31">
        <f t="shared" si="69"/>
        <v>1</v>
      </c>
      <c r="O168" s="32">
        <f t="shared" si="70"/>
        <v>5</v>
      </c>
      <c r="P168" s="33">
        <f t="shared" si="71"/>
        <v>0</v>
      </c>
      <c r="Q168" s="29">
        <f t="shared" si="85"/>
        <v>0</v>
      </c>
      <c r="R168" s="29">
        <f t="shared" si="85"/>
        <v>0</v>
      </c>
      <c r="S168" s="29">
        <f t="shared" si="86"/>
        <v>56.847612818835835</v>
      </c>
      <c r="T168" s="29">
        <f t="shared" si="86"/>
        <v>0</v>
      </c>
      <c r="U168" s="29">
        <f t="shared" si="86"/>
        <v>-2.0594965675057253</v>
      </c>
      <c r="V168" s="34">
        <f t="shared" si="74"/>
        <v>1</v>
      </c>
      <c r="W168" s="31">
        <f t="shared" si="75"/>
        <v>1</v>
      </c>
      <c r="X168" s="31">
        <f t="shared" si="76"/>
        <v>3</v>
      </c>
      <c r="Y168" s="32">
        <f t="shared" si="77"/>
        <v>5</v>
      </c>
      <c r="Z168" s="33">
        <f t="shared" si="78"/>
        <v>0</v>
      </c>
    </row>
    <row r="169" spans="1:26" ht="11.25">
      <c r="A169" s="27">
        <v>41518</v>
      </c>
      <c r="B169" s="35">
        <f>B167</f>
        <v>219054.024</v>
      </c>
      <c r="C169" s="35">
        <f>C167</f>
        <v>101762</v>
      </c>
      <c r="D169" s="37">
        <v>396.8</v>
      </c>
      <c r="E169" s="38">
        <v>3.25</v>
      </c>
      <c r="F169" s="39">
        <v>4.49</v>
      </c>
      <c r="G169" s="29">
        <f t="shared" si="83"/>
        <v>4.2211150336375125</v>
      </c>
      <c r="H169" s="29">
        <f t="shared" si="83"/>
        <v>1.8462178682140173</v>
      </c>
      <c r="I169" s="29">
        <f t="shared" si="83"/>
        <v>88.95238095238096</v>
      </c>
      <c r="J169" s="29">
        <f t="shared" si="84"/>
        <v>0</v>
      </c>
      <c r="K169" s="30">
        <f t="shared" si="84"/>
        <v>-28.285714285714292</v>
      </c>
      <c r="L169" s="31">
        <f t="shared" si="67"/>
        <v>3</v>
      </c>
      <c r="M169" s="31">
        <f t="shared" si="68"/>
        <v>1</v>
      </c>
      <c r="N169" s="31">
        <f t="shared" si="69"/>
        <v>1</v>
      </c>
      <c r="O169" s="32">
        <f t="shared" si="70"/>
        <v>5</v>
      </c>
      <c r="P169" s="33">
        <f t="shared" si="71"/>
        <v>0.39999999999999997</v>
      </c>
      <c r="Q169" s="29">
        <f t="shared" si="85"/>
        <v>0</v>
      </c>
      <c r="R169" s="29">
        <f t="shared" si="85"/>
        <v>0</v>
      </c>
      <c r="S169" s="29">
        <f t="shared" si="86"/>
        <v>-82.2407157357142</v>
      </c>
      <c r="T169" s="29">
        <f t="shared" si="86"/>
        <v>0</v>
      </c>
      <c r="U169" s="29">
        <f t="shared" si="86"/>
        <v>-0.672645739910327</v>
      </c>
      <c r="V169" s="34">
        <f t="shared" si="74"/>
        <v>0</v>
      </c>
      <c r="W169" s="31">
        <f t="shared" si="75"/>
        <v>2</v>
      </c>
      <c r="X169" s="31">
        <f t="shared" si="76"/>
        <v>3</v>
      </c>
      <c r="Y169" s="32">
        <f t="shared" si="77"/>
        <v>5</v>
      </c>
      <c r="Z169" s="33">
        <f t="shared" si="78"/>
        <v>-0.4</v>
      </c>
    </row>
    <row r="170" spans="1:26" ht="11.25">
      <c r="A170" s="27">
        <v>41548</v>
      </c>
      <c r="B170" s="28">
        <v>219077.748</v>
      </c>
      <c r="C170" s="28">
        <v>104433</v>
      </c>
      <c r="D170" s="37">
        <v>360</v>
      </c>
      <c r="E170" s="38">
        <v>3.25</v>
      </c>
      <c r="F170" s="39">
        <v>4.19</v>
      </c>
      <c r="G170" s="29">
        <f t="shared" si="83"/>
        <v>-0.13231282593633154</v>
      </c>
      <c r="H170" s="29">
        <f t="shared" si="83"/>
        <v>2.1649207221687616</v>
      </c>
      <c r="I170" s="29">
        <f t="shared" si="83"/>
        <v>-12.237932715748412</v>
      </c>
      <c r="J170" s="29">
        <f t="shared" si="84"/>
        <v>0</v>
      </c>
      <c r="K170" s="30">
        <f t="shared" si="84"/>
        <v>-23.96449704142014</v>
      </c>
      <c r="L170" s="31">
        <f t="shared" si="67"/>
        <v>1</v>
      </c>
      <c r="M170" s="31">
        <f t="shared" si="68"/>
        <v>3</v>
      </c>
      <c r="N170" s="31">
        <f t="shared" si="69"/>
        <v>1</v>
      </c>
      <c r="O170" s="32">
        <f t="shared" si="70"/>
        <v>5</v>
      </c>
      <c r="P170" s="33">
        <f t="shared" si="71"/>
        <v>-0.39999999999999997</v>
      </c>
      <c r="Q170" s="29">
        <f t="shared" si="85"/>
        <v>0.010830205063938614</v>
      </c>
      <c r="R170" s="29">
        <f t="shared" si="85"/>
        <v>2.6247518720150964</v>
      </c>
      <c r="S170" s="29">
        <f t="shared" si="86"/>
        <v>9.2741935483871</v>
      </c>
      <c r="T170" s="29">
        <f t="shared" si="86"/>
        <v>0</v>
      </c>
      <c r="U170" s="29">
        <f t="shared" si="86"/>
        <v>6.681514476614692</v>
      </c>
      <c r="V170" s="34">
        <f t="shared" si="74"/>
        <v>4</v>
      </c>
      <c r="W170" s="31">
        <f t="shared" si="75"/>
        <v>0</v>
      </c>
      <c r="X170" s="31">
        <f t="shared" si="76"/>
        <v>1</v>
      </c>
      <c r="Y170" s="32">
        <f t="shared" si="77"/>
        <v>5</v>
      </c>
      <c r="Z170" s="33">
        <f t="shared" si="78"/>
        <v>0.8</v>
      </c>
    </row>
    <row r="171" spans="1:26" ht="11.25">
      <c r="A171" s="27">
        <v>41579</v>
      </c>
      <c r="B171" s="35">
        <f>B170</f>
        <v>219077.748</v>
      </c>
      <c r="C171" s="35">
        <f>C170</f>
        <v>104433</v>
      </c>
      <c r="D171" s="37">
        <v>290.7</v>
      </c>
      <c r="E171" s="38">
        <v>3.25</v>
      </c>
      <c r="F171" s="39">
        <v>4.26</v>
      </c>
      <c r="G171" s="29">
        <f t="shared" si="83"/>
        <v>-0.13231282593633154</v>
      </c>
      <c r="H171" s="29">
        <f t="shared" si="83"/>
        <v>2.1649207221687616</v>
      </c>
      <c r="I171" s="29">
        <f t="shared" si="83"/>
        <v>-15.690255220417637</v>
      </c>
      <c r="J171" s="29">
        <f t="shared" si="84"/>
        <v>0</v>
      </c>
      <c r="K171" s="30">
        <f t="shared" si="84"/>
        <v>-27.164179104477594</v>
      </c>
      <c r="L171" s="31">
        <f t="shared" si="67"/>
        <v>1</v>
      </c>
      <c r="M171" s="31">
        <f t="shared" si="68"/>
        <v>3</v>
      </c>
      <c r="N171" s="31">
        <f t="shared" si="69"/>
        <v>1</v>
      </c>
      <c r="O171" s="32">
        <f t="shared" si="70"/>
        <v>5</v>
      </c>
      <c r="P171" s="33">
        <f t="shared" si="71"/>
        <v>-0.39999999999999997</v>
      </c>
      <c r="Q171" s="29">
        <f t="shared" si="85"/>
        <v>0</v>
      </c>
      <c r="R171" s="29">
        <f t="shared" si="85"/>
        <v>0</v>
      </c>
      <c r="S171" s="29">
        <f t="shared" si="86"/>
        <v>19.25</v>
      </c>
      <c r="T171" s="29">
        <f t="shared" si="86"/>
        <v>0</v>
      </c>
      <c r="U171" s="29">
        <f t="shared" si="86"/>
        <v>-1.6706443914080937</v>
      </c>
      <c r="V171" s="34">
        <f t="shared" si="74"/>
        <v>1</v>
      </c>
      <c r="W171" s="31">
        <f t="shared" si="75"/>
        <v>1</v>
      </c>
      <c r="X171" s="31">
        <f t="shared" si="76"/>
        <v>3</v>
      </c>
      <c r="Y171" s="32">
        <f t="shared" si="77"/>
        <v>5</v>
      </c>
      <c r="Z171" s="33">
        <f t="shared" si="78"/>
        <v>0</v>
      </c>
    </row>
    <row r="172" spans="1:26" ht="11.25">
      <c r="A172" s="27">
        <v>41609</v>
      </c>
      <c r="B172" s="35">
        <f>B170</f>
        <v>219077.748</v>
      </c>
      <c r="C172" s="35">
        <f>C170</f>
        <v>104433</v>
      </c>
      <c r="D172" s="37">
        <v>428.1</v>
      </c>
      <c r="E172" s="38">
        <v>3.25</v>
      </c>
      <c r="F172" s="39">
        <v>4.46</v>
      </c>
      <c r="G172" s="29">
        <f t="shared" si="83"/>
        <v>-0.13231282593633154</v>
      </c>
      <c r="H172" s="29">
        <f t="shared" si="83"/>
        <v>2.1649207221687616</v>
      </c>
      <c r="I172" s="29">
        <f t="shared" si="83"/>
        <v>34.62264150943397</v>
      </c>
      <c r="J172" s="29">
        <f t="shared" si="84"/>
        <v>0</v>
      </c>
      <c r="K172" s="30">
        <f t="shared" si="84"/>
        <v>-33.134328358208954</v>
      </c>
      <c r="L172" s="31">
        <f t="shared" si="67"/>
        <v>2</v>
      </c>
      <c r="M172" s="31">
        <f t="shared" si="68"/>
        <v>2</v>
      </c>
      <c r="N172" s="31">
        <f t="shared" si="69"/>
        <v>1</v>
      </c>
      <c r="O172" s="32">
        <f t="shared" si="70"/>
        <v>5</v>
      </c>
      <c r="P172" s="33">
        <f t="shared" si="71"/>
        <v>0</v>
      </c>
      <c r="Q172" s="29">
        <f t="shared" si="85"/>
        <v>0</v>
      </c>
      <c r="R172" s="29">
        <f t="shared" si="85"/>
        <v>0</v>
      </c>
      <c r="S172" s="29">
        <f t="shared" si="86"/>
        <v>-47.26522187822499</v>
      </c>
      <c r="T172" s="29">
        <f t="shared" si="86"/>
        <v>0</v>
      </c>
      <c r="U172" s="29">
        <f t="shared" si="86"/>
        <v>-4.694835680751175</v>
      </c>
      <c r="V172" s="34">
        <f t="shared" si="74"/>
        <v>0</v>
      </c>
      <c r="W172" s="31">
        <f t="shared" si="75"/>
        <v>2</v>
      </c>
      <c r="X172" s="31">
        <f t="shared" si="76"/>
        <v>3</v>
      </c>
      <c r="Y172" s="32">
        <f t="shared" si="77"/>
        <v>5</v>
      </c>
      <c r="Z172" s="33">
        <f t="shared" si="78"/>
        <v>-0.4</v>
      </c>
    </row>
    <row r="173" spans="1:26" ht="11.25">
      <c r="A173" s="27">
        <v>41640</v>
      </c>
      <c r="B173" s="28">
        <v>229746.1660000001</v>
      </c>
      <c r="C173" s="28">
        <v>105929.38645040077</v>
      </c>
      <c r="D173" s="37">
        <v>409.1</v>
      </c>
      <c r="E173" s="38">
        <v>3.25</v>
      </c>
      <c r="F173" s="39">
        <v>4.43</v>
      </c>
      <c r="G173" s="29">
        <f t="shared" si="83"/>
        <v>6.2153782943128455</v>
      </c>
      <c r="H173" s="29">
        <f t="shared" si="83"/>
        <v>3.954255594112621</v>
      </c>
      <c r="I173" s="29">
        <f t="shared" si="83"/>
        <v>-1.1597004107272157</v>
      </c>
      <c r="J173" s="29">
        <f t="shared" si="84"/>
        <v>0</v>
      </c>
      <c r="K173" s="30">
        <f t="shared" si="84"/>
        <v>-29.912023460410552</v>
      </c>
      <c r="L173" s="31">
        <f t="shared" si="67"/>
        <v>2</v>
      </c>
      <c r="M173" s="31">
        <f t="shared" si="68"/>
        <v>2</v>
      </c>
      <c r="N173" s="31">
        <f t="shared" si="69"/>
        <v>1</v>
      </c>
      <c r="O173" s="32">
        <f t="shared" si="70"/>
        <v>5</v>
      </c>
      <c r="P173" s="33">
        <f t="shared" si="71"/>
        <v>0</v>
      </c>
      <c r="Q173" s="29">
        <f t="shared" si="85"/>
        <v>4.869694935881896</v>
      </c>
      <c r="R173" s="29">
        <f t="shared" si="85"/>
        <v>1.432867436922014</v>
      </c>
      <c r="S173" s="29">
        <f t="shared" si="86"/>
        <v>4.438215370240595</v>
      </c>
      <c r="T173" s="29">
        <f t="shared" si="86"/>
        <v>0</v>
      </c>
      <c r="U173" s="29">
        <f t="shared" si="86"/>
        <v>0.6726457399103158</v>
      </c>
      <c r="V173" s="34">
        <f t="shared" si="74"/>
        <v>4</v>
      </c>
      <c r="W173" s="31">
        <f t="shared" si="75"/>
        <v>0</v>
      </c>
      <c r="X173" s="31">
        <f t="shared" si="76"/>
        <v>1</v>
      </c>
      <c r="Y173" s="32">
        <f t="shared" si="77"/>
        <v>5</v>
      </c>
      <c r="Z173" s="33">
        <f t="shared" si="78"/>
        <v>0.8</v>
      </c>
    </row>
    <row r="174" spans="1:26" ht="11.25">
      <c r="A174" s="27">
        <v>41671</v>
      </c>
      <c r="B174" s="35">
        <f>B173</f>
        <v>229746.1660000001</v>
      </c>
      <c r="C174" s="35">
        <f>C173</f>
        <v>105929.38645040077</v>
      </c>
      <c r="D174" s="37">
        <v>296.3</v>
      </c>
      <c r="E174" s="38">
        <v>3.25</v>
      </c>
      <c r="F174" s="39">
        <v>4.3</v>
      </c>
      <c r="G174" s="29">
        <f aca="true" t="shared" si="87" ref="G174:I189">IF(B174="","",((B174/B162)-1)*100)</f>
        <v>6.2153782943128455</v>
      </c>
      <c r="H174" s="29">
        <f t="shared" si="87"/>
        <v>3.954255594112621</v>
      </c>
      <c r="I174" s="29">
        <f t="shared" si="87"/>
        <v>-2.049586776859502</v>
      </c>
      <c r="J174" s="29">
        <f aca="true" t="shared" si="88" ref="J174:K189">IF(E174="","",-((E174/E162)-1)*100)</f>
        <v>0</v>
      </c>
      <c r="K174" s="30">
        <f t="shared" si="88"/>
        <v>-21.813031161473084</v>
      </c>
      <c r="L174" s="31">
        <f t="shared" si="67"/>
        <v>2</v>
      </c>
      <c r="M174" s="31">
        <f t="shared" si="68"/>
        <v>2</v>
      </c>
      <c r="N174" s="31">
        <f t="shared" si="69"/>
        <v>1</v>
      </c>
      <c r="O174" s="32">
        <f t="shared" si="70"/>
        <v>5</v>
      </c>
      <c r="P174" s="33">
        <f t="shared" si="71"/>
        <v>0</v>
      </c>
      <c r="Q174" s="29">
        <f aca="true" t="shared" si="89" ref="Q174:R189">IF(B174="","",((B174/B173)-1)*100)</f>
        <v>0</v>
      </c>
      <c r="R174" s="29">
        <f t="shared" si="89"/>
        <v>0</v>
      </c>
      <c r="S174" s="29">
        <f aca="true" t="shared" si="90" ref="S174:U189">IF(D174="","",-((D174/D173)-1)*100)</f>
        <v>27.572720606208755</v>
      </c>
      <c r="T174" s="29">
        <f t="shared" si="90"/>
        <v>0</v>
      </c>
      <c r="U174" s="29">
        <f t="shared" si="90"/>
        <v>2.934537246049662</v>
      </c>
      <c r="V174" s="34">
        <f t="shared" si="74"/>
        <v>2</v>
      </c>
      <c r="W174" s="31">
        <f t="shared" si="75"/>
        <v>0</v>
      </c>
      <c r="X174" s="31">
        <f t="shared" si="76"/>
        <v>3</v>
      </c>
      <c r="Y174" s="32">
        <f t="shared" si="77"/>
        <v>5</v>
      </c>
      <c r="Z174" s="33">
        <f t="shared" si="78"/>
        <v>0.4</v>
      </c>
    </row>
    <row r="175" spans="1:26" ht="11.25">
      <c r="A175" s="27">
        <v>41699</v>
      </c>
      <c r="B175" s="35">
        <f>B173</f>
        <v>229746.1660000001</v>
      </c>
      <c r="C175" s="35">
        <f>C173</f>
        <v>105929.38645040077</v>
      </c>
      <c r="D175" s="37">
        <v>273.2</v>
      </c>
      <c r="E175" s="38">
        <v>3.25</v>
      </c>
      <c r="F175" s="39">
        <v>4.34</v>
      </c>
      <c r="G175" s="29">
        <f t="shared" si="87"/>
        <v>6.2153782943128455</v>
      </c>
      <c r="H175" s="29">
        <f t="shared" si="87"/>
        <v>3.954255594112621</v>
      </c>
      <c r="I175" s="29">
        <f t="shared" si="87"/>
        <v>47.83549783549783</v>
      </c>
      <c r="J175" s="29">
        <f t="shared" si="88"/>
        <v>0</v>
      </c>
      <c r="K175" s="30">
        <f t="shared" si="88"/>
        <v>-21.568627450980404</v>
      </c>
      <c r="L175" s="31">
        <f t="shared" si="67"/>
        <v>3</v>
      </c>
      <c r="M175" s="31">
        <f t="shared" si="68"/>
        <v>1</v>
      </c>
      <c r="N175" s="31">
        <f t="shared" si="69"/>
        <v>1</v>
      </c>
      <c r="O175" s="32">
        <f t="shared" si="70"/>
        <v>5</v>
      </c>
      <c r="P175" s="33">
        <f t="shared" si="71"/>
        <v>0.39999999999999997</v>
      </c>
      <c r="Q175" s="29">
        <f t="shared" si="89"/>
        <v>0</v>
      </c>
      <c r="R175" s="29">
        <f t="shared" si="89"/>
        <v>0</v>
      </c>
      <c r="S175" s="29">
        <f t="shared" si="90"/>
        <v>7.79615254809316</v>
      </c>
      <c r="T175" s="29">
        <f t="shared" si="90"/>
        <v>0</v>
      </c>
      <c r="U175" s="29">
        <f t="shared" si="90"/>
        <v>-0.9302325581395321</v>
      </c>
      <c r="V175" s="34">
        <f t="shared" si="74"/>
        <v>1</v>
      </c>
      <c r="W175" s="31">
        <f t="shared" si="75"/>
        <v>1</v>
      </c>
      <c r="X175" s="31">
        <f t="shared" si="76"/>
        <v>3</v>
      </c>
      <c r="Y175" s="32">
        <f t="shared" si="77"/>
        <v>5</v>
      </c>
      <c r="Z175" s="33">
        <f t="shared" si="78"/>
        <v>0</v>
      </c>
    </row>
    <row r="176" spans="1:26" ht="11.25">
      <c r="A176" s="27">
        <v>41730</v>
      </c>
      <c r="B176" s="28">
        <v>232600.17200000005</v>
      </c>
      <c r="C176" s="28">
        <v>105752.5392832127</v>
      </c>
      <c r="D176" s="37">
        <v>340.1</v>
      </c>
      <c r="E176" s="38">
        <v>3.25</v>
      </c>
      <c r="F176" s="39">
        <v>4.34</v>
      </c>
      <c r="G176" s="29">
        <f t="shared" si="87"/>
        <v>6.65181465589999</v>
      </c>
      <c r="H176" s="29">
        <f t="shared" si="87"/>
        <v>4.187640916644697</v>
      </c>
      <c r="I176" s="29">
        <f t="shared" si="87"/>
        <v>-19.369369369369373</v>
      </c>
      <c r="J176" s="29">
        <f t="shared" si="88"/>
        <v>0</v>
      </c>
      <c r="K176" s="30">
        <f t="shared" si="88"/>
        <v>-25.79710144927536</v>
      </c>
      <c r="L176" s="31">
        <f t="shared" si="67"/>
        <v>2</v>
      </c>
      <c r="M176" s="31">
        <f t="shared" si="68"/>
        <v>2</v>
      </c>
      <c r="N176" s="31">
        <f t="shared" si="69"/>
        <v>1</v>
      </c>
      <c r="O176" s="32">
        <f t="shared" si="70"/>
        <v>5</v>
      </c>
      <c r="P176" s="33">
        <f t="shared" si="71"/>
        <v>0</v>
      </c>
      <c r="Q176" s="29">
        <f t="shared" si="89"/>
        <v>1.2422431458551264</v>
      </c>
      <c r="R176" s="29">
        <f t="shared" si="89"/>
        <v>-0.16694816529582157</v>
      </c>
      <c r="S176" s="29">
        <f t="shared" si="90"/>
        <v>-24.487554904831633</v>
      </c>
      <c r="T176" s="29">
        <f t="shared" si="90"/>
        <v>0</v>
      </c>
      <c r="U176" s="29">
        <f t="shared" si="90"/>
        <v>0</v>
      </c>
      <c r="V176" s="34">
        <f t="shared" si="74"/>
        <v>1</v>
      </c>
      <c r="W176" s="31">
        <f t="shared" si="75"/>
        <v>2</v>
      </c>
      <c r="X176" s="31">
        <f t="shared" si="76"/>
        <v>2</v>
      </c>
      <c r="Y176" s="32">
        <f t="shared" si="77"/>
        <v>5</v>
      </c>
      <c r="Z176" s="33">
        <f t="shared" si="78"/>
        <v>-0.2</v>
      </c>
    </row>
    <row r="177" spans="1:26" ht="11.25">
      <c r="A177" s="27">
        <v>41760</v>
      </c>
      <c r="B177" s="35">
        <f>B176</f>
        <v>232600.17200000005</v>
      </c>
      <c r="C177" s="35">
        <f>C176</f>
        <v>105752.5392832127</v>
      </c>
      <c r="D177" s="37">
        <v>262.5</v>
      </c>
      <c r="E177" s="38">
        <v>3.25</v>
      </c>
      <c r="F177" s="39">
        <v>4.19</v>
      </c>
      <c r="G177" s="29">
        <f t="shared" si="87"/>
        <v>6.65181465589999</v>
      </c>
      <c r="H177" s="29">
        <f t="shared" si="87"/>
        <v>4.187640916644697</v>
      </c>
      <c r="I177" s="29">
        <f t="shared" si="87"/>
        <v>-20.574886535552196</v>
      </c>
      <c r="J177" s="29">
        <f t="shared" si="88"/>
        <v>0</v>
      </c>
      <c r="K177" s="30">
        <f t="shared" si="88"/>
        <v>-18.36158192090396</v>
      </c>
      <c r="L177" s="31">
        <f t="shared" si="67"/>
        <v>2</v>
      </c>
      <c r="M177" s="31">
        <f t="shared" si="68"/>
        <v>2</v>
      </c>
      <c r="N177" s="31">
        <f t="shared" si="69"/>
        <v>1</v>
      </c>
      <c r="O177" s="32">
        <f t="shared" si="70"/>
        <v>5</v>
      </c>
      <c r="P177" s="33">
        <f t="shared" si="71"/>
        <v>0</v>
      </c>
      <c r="Q177" s="29">
        <f t="shared" si="89"/>
        <v>0</v>
      </c>
      <c r="R177" s="29">
        <f t="shared" si="89"/>
        <v>0</v>
      </c>
      <c r="S177" s="29">
        <f t="shared" si="90"/>
        <v>22.816818582769784</v>
      </c>
      <c r="T177" s="29">
        <f t="shared" si="90"/>
        <v>0</v>
      </c>
      <c r="U177" s="29">
        <f t="shared" si="90"/>
        <v>3.4562211981566726</v>
      </c>
      <c r="V177" s="34">
        <f t="shared" si="74"/>
        <v>2</v>
      </c>
      <c r="W177" s="31">
        <f t="shared" si="75"/>
        <v>0</v>
      </c>
      <c r="X177" s="31">
        <f t="shared" si="76"/>
        <v>3</v>
      </c>
      <c r="Y177" s="32">
        <f t="shared" si="77"/>
        <v>5</v>
      </c>
      <c r="Z177" s="33">
        <f t="shared" si="78"/>
        <v>0.4</v>
      </c>
    </row>
    <row r="178" spans="1:26" ht="11.25">
      <c r="A178" s="27">
        <v>41791</v>
      </c>
      <c r="B178" s="35">
        <f>B176</f>
        <v>232600.17200000005</v>
      </c>
      <c r="C178" s="35">
        <f>C176</f>
        <v>105752.5392832127</v>
      </c>
      <c r="D178" s="37">
        <v>413.3</v>
      </c>
      <c r="E178" s="38">
        <v>3.25</v>
      </c>
      <c r="F178" s="39">
        <v>4.16</v>
      </c>
      <c r="G178" s="29">
        <f t="shared" si="87"/>
        <v>6.65181465589999</v>
      </c>
      <c r="H178" s="29">
        <f t="shared" si="87"/>
        <v>4.187640916644697</v>
      </c>
      <c r="I178" s="29">
        <f t="shared" si="87"/>
        <v>81.59050966608086</v>
      </c>
      <c r="J178" s="29">
        <f t="shared" si="88"/>
        <v>0</v>
      </c>
      <c r="K178" s="30">
        <f t="shared" si="88"/>
        <v>-2.211302211302213</v>
      </c>
      <c r="L178" s="31">
        <f t="shared" si="67"/>
        <v>3</v>
      </c>
      <c r="M178" s="31">
        <f t="shared" si="68"/>
        <v>1</v>
      </c>
      <c r="N178" s="31">
        <f t="shared" si="69"/>
        <v>1</v>
      </c>
      <c r="O178" s="32">
        <f t="shared" si="70"/>
        <v>5</v>
      </c>
      <c r="P178" s="33">
        <f t="shared" si="71"/>
        <v>0.39999999999999997</v>
      </c>
      <c r="Q178" s="29">
        <f t="shared" si="89"/>
        <v>0</v>
      </c>
      <c r="R178" s="29">
        <f t="shared" si="89"/>
        <v>0</v>
      </c>
      <c r="S178" s="29">
        <f t="shared" si="90"/>
        <v>-57.44761904761906</v>
      </c>
      <c r="T178" s="29">
        <f t="shared" si="90"/>
        <v>0</v>
      </c>
      <c r="U178" s="29">
        <f t="shared" si="90"/>
        <v>0.7159904534606243</v>
      </c>
      <c r="V178" s="34">
        <f t="shared" si="74"/>
        <v>1</v>
      </c>
      <c r="W178" s="31">
        <f t="shared" si="75"/>
        <v>1</v>
      </c>
      <c r="X178" s="31">
        <f t="shared" si="76"/>
        <v>3</v>
      </c>
      <c r="Y178" s="32">
        <f t="shared" si="77"/>
        <v>5</v>
      </c>
      <c r="Z178" s="33">
        <f t="shared" si="78"/>
        <v>0</v>
      </c>
    </row>
    <row r="179" spans="1:26" ht="11.25">
      <c r="A179" s="27">
        <v>41821</v>
      </c>
      <c r="B179" s="28">
        <v>233999.67399999985</v>
      </c>
      <c r="C179" s="28">
        <v>104877.52441015885</v>
      </c>
      <c r="D179" s="37">
        <v>418.632</v>
      </c>
      <c r="E179" s="38">
        <v>3.25</v>
      </c>
      <c r="F179" s="39">
        <v>4.13</v>
      </c>
      <c r="G179" s="29">
        <f t="shared" si="87"/>
        <v>6.822814631334895</v>
      </c>
      <c r="H179" s="29">
        <f t="shared" si="87"/>
        <v>3.0615793814575687</v>
      </c>
      <c r="I179" s="29">
        <f t="shared" si="87"/>
        <v>-17.031928176467094</v>
      </c>
      <c r="J179" s="29">
        <f t="shared" si="88"/>
        <v>0</v>
      </c>
      <c r="K179" s="30">
        <f t="shared" si="88"/>
        <v>5.491990846681927</v>
      </c>
      <c r="L179" s="31">
        <f t="shared" si="67"/>
        <v>3</v>
      </c>
      <c r="M179" s="31">
        <f t="shared" si="68"/>
        <v>1</v>
      </c>
      <c r="N179" s="31">
        <f t="shared" si="69"/>
        <v>1</v>
      </c>
      <c r="O179" s="32">
        <f t="shared" si="70"/>
        <v>5</v>
      </c>
      <c r="P179" s="33">
        <f t="shared" si="71"/>
        <v>0.39999999999999997</v>
      </c>
      <c r="Q179" s="29">
        <f t="shared" si="89"/>
        <v>0.601677113119159</v>
      </c>
      <c r="R179" s="29">
        <f t="shared" si="89"/>
        <v>-0.8274173641452665</v>
      </c>
      <c r="S179" s="29">
        <f t="shared" si="90"/>
        <v>-1.2901040406484432</v>
      </c>
      <c r="T179" s="29">
        <f t="shared" si="90"/>
        <v>0</v>
      </c>
      <c r="U179" s="29">
        <f t="shared" si="90"/>
        <v>0.7211538461538547</v>
      </c>
      <c r="V179" s="34">
        <f t="shared" si="74"/>
        <v>2</v>
      </c>
      <c r="W179" s="31">
        <f t="shared" si="75"/>
        <v>2</v>
      </c>
      <c r="X179" s="31">
        <f t="shared" si="76"/>
        <v>1</v>
      </c>
      <c r="Y179" s="32">
        <f t="shared" si="77"/>
        <v>5</v>
      </c>
      <c r="Z179" s="33">
        <f t="shared" si="78"/>
        <v>0</v>
      </c>
    </row>
    <row r="180" spans="1:26" ht="11.25">
      <c r="A180" s="27">
        <v>41852</v>
      </c>
      <c r="B180" s="35">
        <f>B179</f>
        <v>233999.67399999985</v>
      </c>
      <c r="C180" s="35">
        <f>C179</f>
        <v>104877.52441015885</v>
      </c>
      <c r="D180" s="37">
        <v>217.9</v>
      </c>
      <c r="E180" s="38">
        <v>3.25</v>
      </c>
      <c r="F180" s="39">
        <v>4.12</v>
      </c>
      <c r="G180" s="29">
        <f t="shared" si="87"/>
        <v>6.822814631334895</v>
      </c>
      <c r="H180" s="29">
        <f t="shared" si="87"/>
        <v>3.0615793814575687</v>
      </c>
      <c r="I180" s="29">
        <f t="shared" si="87"/>
        <v>0.07623981555475723</v>
      </c>
      <c r="J180" s="29">
        <f t="shared" si="88"/>
        <v>0</v>
      </c>
      <c r="K180" s="30">
        <f t="shared" si="88"/>
        <v>7.623318385650224</v>
      </c>
      <c r="L180" s="31">
        <f t="shared" si="67"/>
        <v>4</v>
      </c>
      <c r="M180" s="31">
        <f t="shared" si="68"/>
        <v>0</v>
      </c>
      <c r="N180" s="31">
        <f t="shared" si="69"/>
        <v>1</v>
      </c>
      <c r="O180" s="32">
        <f t="shared" si="70"/>
        <v>5</v>
      </c>
      <c r="P180" s="33">
        <f t="shared" si="71"/>
        <v>0.8</v>
      </c>
      <c r="Q180" s="29">
        <f t="shared" si="89"/>
        <v>0</v>
      </c>
      <c r="R180" s="29">
        <f t="shared" si="89"/>
        <v>0</v>
      </c>
      <c r="S180" s="29">
        <f t="shared" si="90"/>
        <v>47.94951174301056</v>
      </c>
      <c r="T180" s="29">
        <f t="shared" si="90"/>
        <v>0</v>
      </c>
      <c r="U180" s="29">
        <f t="shared" si="90"/>
        <v>0.2421307506053183</v>
      </c>
      <c r="V180" s="34">
        <f t="shared" si="74"/>
        <v>2</v>
      </c>
      <c r="W180" s="31">
        <f t="shared" si="75"/>
        <v>0</v>
      </c>
      <c r="X180" s="31">
        <f t="shared" si="76"/>
        <v>3</v>
      </c>
      <c r="Y180" s="32">
        <f t="shared" si="77"/>
        <v>5</v>
      </c>
      <c r="Z180" s="33">
        <f t="shared" si="78"/>
        <v>0.4</v>
      </c>
    </row>
    <row r="181" spans="1:26" ht="11.25">
      <c r="A181" s="27">
        <v>41883</v>
      </c>
      <c r="B181" s="35">
        <f>B179</f>
        <v>233999.67399999985</v>
      </c>
      <c r="C181" s="35">
        <f>C179</f>
        <v>104877.52441015885</v>
      </c>
      <c r="D181" s="37">
        <v>423.2</v>
      </c>
      <c r="E181" s="38">
        <v>3.25</v>
      </c>
      <c r="F181" s="39">
        <v>4.16</v>
      </c>
      <c r="G181" s="29">
        <f t="shared" si="87"/>
        <v>6.822814631334895</v>
      </c>
      <c r="H181" s="29">
        <f t="shared" si="87"/>
        <v>3.0615793814575687</v>
      </c>
      <c r="I181" s="29">
        <f t="shared" si="87"/>
        <v>6.653225806451601</v>
      </c>
      <c r="J181" s="29">
        <f t="shared" si="88"/>
        <v>0</v>
      </c>
      <c r="K181" s="30">
        <f t="shared" si="88"/>
        <v>7.349665924276172</v>
      </c>
      <c r="L181" s="31">
        <f t="shared" si="67"/>
        <v>4</v>
      </c>
      <c r="M181" s="31">
        <f t="shared" si="68"/>
        <v>0</v>
      </c>
      <c r="N181" s="31">
        <f t="shared" si="69"/>
        <v>1</v>
      </c>
      <c r="O181" s="32">
        <f t="shared" si="70"/>
        <v>5</v>
      </c>
      <c r="P181" s="33">
        <f t="shared" si="71"/>
        <v>0.8</v>
      </c>
      <c r="Q181" s="29">
        <f t="shared" si="89"/>
        <v>0</v>
      </c>
      <c r="R181" s="29">
        <f t="shared" si="89"/>
        <v>0</v>
      </c>
      <c r="S181" s="29">
        <f t="shared" si="90"/>
        <v>-94.21753097751262</v>
      </c>
      <c r="T181" s="29">
        <f t="shared" si="90"/>
        <v>0</v>
      </c>
      <c r="U181" s="29">
        <f t="shared" si="90"/>
        <v>-0.9708737864077666</v>
      </c>
      <c r="V181" s="34">
        <f t="shared" si="74"/>
        <v>0</v>
      </c>
      <c r="W181" s="31">
        <f t="shared" si="75"/>
        <v>2</v>
      </c>
      <c r="X181" s="31">
        <f t="shared" si="76"/>
        <v>3</v>
      </c>
      <c r="Y181" s="32">
        <f t="shared" si="77"/>
        <v>5</v>
      </c>
      <c r="Z181" s="33">
        <f t="shared" si="78"/>
        <v>-0.4</v>
      </c>
    </row>
    <row r="182" spans="1:26" ht="11.25">
      <c r="A182" s="27">
        <v>41913</v>
      </c>
      <c r="B182" s="28">
        <v>236827.80800000008</v>
      </c>
      <c r="C182" s="28">
        <v>106258.21453895632</v>
      </c>
      <c r="D182" s="37">
        <v>378.8</v>
      </c>
      <c r="E182" s="38">
        <v>3.25</v>
      </c>
      <c r="F182" s="39">
        <v>4.04</v>
      </c>
      <c r="G182" s="29">
        <f t="shared" si="87"/>
        <v>8.102173845606675</v>
      </c>
      <c r="H182" s="29">
        <f t="shared" si="87"/>
        <v>1.747737342560618</v>
      </c>
      <c r="I182" s="29">
        <f t="shared" si="87"/>
        <v>5.222222222222217</v>
      </c>
      <c r="J182" s="29">
        <f t="shared" si="88"/>
        <v>0</v>
      </c>
      <c r="K182" s="30">
        <f t="shared" si="88"/>
        <v>3.5799522673031103</v>
      </c>
      <c r="L182" s="31">
        <f t="shared" si="67"/>
        <v>4</v>
      </c>
      <c r="M182" s="31">
        <f t="shared" si="68"/>
        <v>0</v>
      </c>
      <c r="N182" s="31">
        <f t="shared" si="69"/>
        <v>1</v>
      </c>
      <c r="O182" s="32">
        <f t="shared" si="70"/>
        <v>5</v>
      </c>
      <c r="P182" s="33">
        <f t="shared" si="71"/>
        <v>0.8</v>
      </c>
      <c r="Q182" s="29">
        <f t="shared" si="89"/>
        <v>1.208605957288733</v>
      </c>
      <c r="R182" s="29">
        <f t="shared" si="89"/>
        <v>1.316478565414858</v>
      </c>
      <c r="S182" s="29">
        <f t="shared" si="90"/>
        <v>10.491493383742911</v>
      </c>
      <c r="T182" s="29">
        <f t="shared" si="90"/>
        <v>0</v>
      </c>
      <c r="U182" s="29">
        <f t="shared" si="90"/>
        <v>2.8846153846153855</v>
      </c>
      <c r="V182" s="34">
        <f t="shared" si="74"/>
        <v>4</v>
      </c>
      <c r="W182" s="31">
        <f t="shared" si="75"/>
        <v>0</v>
      </c>
      <c r="X182" s="31">
        <f t="shared" si="76"/>
        <v>1</v>
      </c>
      <c r="Y182" s="32">
        <f t="shared" si="77"/>
        <v>5</v>
      </c>
      <c r="Z182" s="33">
        <f t="shared" si="78"/>
        <v>0.8</v>
      </c>
    </row>
    <row r="183" spans="1:26" ht="11.25">
      <c r="A183" s="27">
        <v>41944</v>
      </c>
      <c r="B183" s="35">
        <f>B182</f>
        <v>236827.80800000008</v>
      </c>
      <c r="C183" s="35">
        <f>C182</f>
        <v>106258.21453895632</v>
      </c>
      <c r="D183" s="37">
        <v>263.6</v>
      </c>
      <c r="E183" s="38">
        <v>3.25</v>
      </c>
      <c r="F183" s="39">
        <v>4</v>
      </c>
      <c r="G183" s="29">
        <f t="shared" si="87"/>
        <v>8.102173845606675</v>
      </c>
      <c r="H183" s="29">
        <f t="shared" si="87"/>
        <v>1.747737342560618</v>
      </c>
      <c r="I183" s="29">
        <f t="shared" si="87"/>
        <v>-9.322325421396616</v>
      </c>
      <c r="J183" s="29">
        <f t="shared" si="88"/>
        <v>0</v>
      </c>
      <c r="K183" s="30">
        <f t="shared" si="88"/>
        <v>6.103286384976525</v>
      </c>
      <c r="L183" s="31">
        <f t="shared" si="67"/>
        <v>3</v>
      </c>
      <c r="M183" s="31">
        <f t="shared" si="68"/>
        <v>1</v>
      </c>
      <c r="N183" s="31">
        <f t="shared" si="69"/>
        <v>1</v>
      </c>
      <c r="O183" s="32">
        <f t="shared" si="70"/>
        <v>5</v>
      </c>
      <c r="P183" s="33">
        <f t="shared" si="71"/>
        <v>0.39999999999999997</v>
      </c>
      <c r="Q183" s="29">
        <f t="shared" si="89"/>
        <v>0</v>
      </c>
      <c r="R183" s="29">
        <f t="shared" si="89"/>
        <v>0</v>
      </c>
      <c r="S183" s="29">
        <f t="shared" si="90"/>
        <v>30.41182682154171</v>
      </c>
      <c r="T183" s="29">
        <f t="shared" si="90"/>
        <v>0</v>
      </c>
      <c r="U183" s="29">
        <f t="shared" si="90"/>
        <v>0.990099009900991</v>
      </c>
      <c r="V183" s="34">
        <f t="shared" si="74"/>
        <v>2</v>
      </c>
      <c r="W183" s="31">
        <f t="shared" si="75"/>
        <v>0</v>
      </c>
      <c r="X183" s="31">
        <f t="shared" si="76"/>
        <v>3</v>
      </c>
      <c r="Y183" s="32">
        <f t="shared" si="77"/>
        <v>5</v>
      </c>
      <c r="Z183" s="33">
        <f t="shared" si="78"/>
        <v>0.4</v>
      </c>
    </row>
    <row r="184" spans="1:26" ht="11.25">
      <c r="A184" s="27">
        <v>41974</v>
      </c>
      <c r="B184" s="35">
        <f>B182</f>
        <v>236827.80800000008</v>
      </c>
      <c r="C184" s="35">
        <f>C182</f>
        <v>106258.21453895632</v>
      </c>
      <c r="D184" s="37">
        <v>438.2</v>
      </c>
      <c r="E184" s="38">
        <v>3.25</v>
      </c>
      <c r="F184" s="39">
        <v>3.86</v>
      </c>
      <c r="G184" s="29">
        <f t="shared" si="87"/>
        <v>8.102173845606675</v>
      </c>
      <c r="H184" s="29">
        <f t="shared" si="87"/>
        <v>1.747737342560618</v>
      </c>
      <c r="I184" s="29">
        <f t="shared" si="87"/>
        <v>2.359261854706829</v>
      </c>
      <c r="J184" s="29">
        <f t="shared" si="88"/>
        <v>0</v>
      </c>
      <c r="K184" s="30">
        <f t="shared" si="88"/>
        <v>13.452914798206283</v>
      </c>
      <c r="L184" s="31">
        <f t="shared" si="67"/>
        <v>4</v>
      </c>
      <c r="M184" s="31">
        <f t="shared" si="68"/>
        <v>0</v>
      </c>
      <c r="N184" s="31">
        <f t="shared" si="69"/>
        <v>1</v>
      </c>
      <c r="O184" s="32">
        <f t="shared" si="70"/>
        <v>5</v>
      </c>
      <c r="P184" s="33">
        <f t="shared" si="71"/>
        <v>0.8</v>
      </c>
      <c r="Q184" s="29">
        <f t="shared" si="89"/>
        <v>0</v>
      </c>
      <c r="R184" s="29">
        <f t="shared" si="89"/>
        <v>0</v>
      </c>
      <c r="S184" s="29">
        <f t="shared" si="90"/>
        <v>-66.23672230652502</v>
      </c>
      <c r="T184" s="29">
        <f t="shared" si="90"/>
        <v>0</v>
      </c>
      <c r="U184" s="29">
        <f t="shared" si="90"/>
        <v>3.500000000000003</v>
      </c>
      <c r="V184" s="34">
        <f t="shared" si="74"/>
        <v>1</v>
      </c>
      <c r="W184" s="31">
        <f t="shared" si="75"/>
        <v>1</v>
      </c>
      <c r="X184" s="31">
        <f t="shared" si="76"/>
        <v>3</v>
      </c>
      <c r="Y184" s="32">
        <f t="shared" si="77"/>
        <v>5</v>
      </c>
      <c r="Z184" s="33">
        <f t="shared" si="78"/>
        <v>0</v>
      </c>
    </row>
    <row r="185" spans="1:26" ht="11.25">
      <c r="A185" s="27">
        <v>42005</v>
      </c>
      <c r="B185" s="28">
        <v>242249.16799999992</v>
      </c>
      <c r="C185" s="28">
        <v>109082.87499999996</v>
      </c>
      <c r="D185" s="37">
        <v>350.9</v>
      </c>
      <c r="E185" s="38">
        <v>3.25</v>
      </c>
      <c r="F185" s="39">
        <v>3.71</v>
      </c>
      <c r="G185" s="29">
        <f t="shared" si="87"/>
        <v>5.442093862841557</v>
      </c>
      <c r="H185" s="29">
        <f t="shared" si="87"/>
        <v>2.9769723541972493</v>
      </c>
      <c r="I185" s="29">
        <f t="shared" si="87"/>
        <v>-14.226350525543886</v>
      </c>
      <c r="J185" s="29">
        <f t="shared" si="88"/>
        <v>0</v>
      </c>
      <c r="K185" s="30">
        <f t="shared" si="88"/>
        <v>16.252821670428887</v>
      </c>
      <c r="L185" s="31">
        <f t="shared" si="67"/>
        <v>3</v>
      </c>
      <c r="M185" s="31">
        <f t="shared" si="68"/>
        <v>1</v>
      </c>
      <c r="N185" s="31">
        <f t="shared" si="69"/>
        <v>1</v>
      </c>
      <c r="O185" s="32">
        <f t="shared" si="70"/>
        <v>5</v>
      </c>
      <c r="P185" s="33">
        <f t="shared" si="71"/>
        <v>0.39999999999999997</v>
      </c>
      <c r="Q185" s="29">
        <f t="shared" si="89"/>
        <v>2.289156854417973</v>
      </c>
      <c r="R185" s="29">
        <f t="shared" si="89"/>
        <v>2.6582984414894817</v>
      </c>
      <c r="S185" s="29">
        <f t="shared" si="90"/>
        <v>19.922409858512104</v>
      </c>
      <c r="T185" s="29">
        <f t="shared" si="90"/>
        <v>0</v>
      </c>
      <c r="U185" s="29">
        <f t="shared" si="90"/>
        <v>3.886010362694303</v>
      </c>
      <c r="V185" s="34">
        <f t="shared" si="74"/>
        <v>4</v>
      </c>
      <c r="W185" s="31">
        <f t="shared" si="75"/>
        <v>0</v>
      </c>
      <c r="X185" s="31">
        <f t="shared" si="76"/>
        <v>1</v>
      </c>
      <c r="Y185" s="32">
        <f t="shared" si="77"/>
        <v>5</v>
      </c>
      <c r="Z185" s="33">
        <f t="shared" si="78"/>
        <v>0.8</v>
      </c>
    </row>
    <row r="186" spans="1:26" ht="11.25">
      <c r="A186" s="27">
        <v>42036</v>
      </c>
      <c r="B186" s="35">
        <f>B185</f>
        <v>242249.16799999992</v>
      </c>
      <c r="C186" s="35">
        <f>C185</f>
        <v>109082.87499999996</v>
      </c>
      <c r="D186" s="37">
        <v>382.2</v>
      </c>
      <c r="E186" s="38">
        <v>3.25</v>
      </c>
      <c r="F186" s="39">
        <v>3.71</v>
      </c>
      <c r="G186" s="29">
        <f t="shared" si="87"/>
        <v>5.442093862841557</v>
      </c>
      <c r="H186" s="29">
        <f t="shared" si="87"/>
        <v>2.9769723541972493</v>
      </c>
      <c r="I186" s="29">
        <f t="shared" si="87"/>
        <v>28.990887613904825</v>
      </c>
      <c r="J186" s="29">
        <f t="shared" si="88"/>
        <v>0</v>
      </c>
      <c r="K186" s="30">
        <f t="shared" si="88"/>
        <v>13.720930232558137</v>
      </c>
      <c r="L186" s="31">
        <f t="shared" si="67"/>
        <v>4</v>
      </c>
      <c r="M186" s="31">
        <f t="shared" si="68"/>
        <v>0</v>
      </c>
      <c r="N186" s="31">
        <f t="shared" si="69"/>
        <v>1</v>
      </c>
      <c r="O186" s="32">
        <f t="shared" si="70"/>
        <v>5</v>
      </c>
      <c r="P186" s="33">
        <f t="shared" si="71"/>
        <v>0.8</v>
      </c>
      <c r="Q186" s="29">
        <f t="shared" si="89"/>
        <v>0</v>
      </c>
      <c r="R186" s="29">
        <f t="shared" si="89"/>
        <v>0</v>
      </c>
      <c r="S186" s="29">
        <f t="shared" si="90"/>
        <v>-8.91992020518666</v>
      </c>
      <c r="T186" s="29">
        <f t="shared" si="90"/>
        <v>0</v>
      </c>
      <c r="U186" s="29">
        <f t="shared" si="90"/>
        <v>0</v>
      </c>
      <c r="V186" s="34">
        <f t="shared" si="74"/>
        <v>0</v>
      </c>
      <c r="W186" s="31">
        <f t="shared" si="75"/>
        <v>1</v>
      </c>
      <c r="X186" s="31">
        <f t="shared" si="76"/>
        <v>4</v>
      </c>
      <c r="Y186" s="32">
        <f t="shared" si="77"/>
        <v>5</v>
      </c>
      <c r="Z186" s="33">
        <f t="shared" si="78"/>
        <v>-0.2</v>
      </c>
    </row>
    <row r="187" spans="1:26" ht="11.25">
      <c r="A187" s="27">
        <v>42064</v>
      </c>
      <c r="B187" s="35">
        <f>B185</f>
        <v>242249.16799999992</v>
      </c>
      <c r="C187" s="35">
        <f>C185</f>
        <v>109082.87499999996</v>
      </c>
      <c r="D187" s="37">
        <v>305.2</v>
      </c>
      <c r="E187" s="38">
        <v>3.25</v>
      </c>
      <c r="F187" s="39">
        <v>3.77</v>
      </c>
      <c r="G187" s="29">
        <f t="shared" si="87"/>
        <v>5.442093862841557</v>
      </c>
      <c r="H187" s="29">
        <f t="shared" si="87"/>
        <v>2.9769723541972493</v>
      </c>
      <c r="I187" s="29">
        <f t="shared" si="87"/>
        <v>11.71303074670571</v>
      </c>
      <c r="J187" s="29">
        <f t="shared" si="88"/>
        <v>0</v>
      </c>
      <c r="K187" s="30">
        <f t="shared" si="88"/>
        <v>13.133640552995384</v>
      </c>
      <c r="L187" s="31">
        <f t="shared" si="67"/>
        <v>4</v>
      </c>
      <c r="M187" s="31">
        <f t="shared" si="68"/>
        <v>0</v>
      </c>
      <c r="N187" s="31">
        <f t="shared" si="69"/>
        <v>1</v>
      </c>
      <c r="O187" s="32">
        <f t="shared" si="70"/>
        <v>5</v>
      </c>
      <c r="P187" s="33">
        <f t="shared" si="71"/>
        <v>0.8</v>
      </c>
      <c r="Q187" s="29">
        <f t="shared" si="89"/>
        <v>0</v>
      </c>
      <c r="R187" s="29">
        <f t="shared" si="89"/>
        <v>0</v>
      </c>
      <c r="S187" s="29">
        <f t="shared" si="90"/>
        <v>20.146520146520153</v>
      </c>
      <c r="T187" s="29">
        <f t="shared" si="90"/>
        <v>0</v>
      </c>
      <c r="U187" s="29">
        <f t="shared" si="90"/>
        <v>-1.6172506738544534</v>
      </c>
      <c r="V187" s="34">
        <f t="shared" si="74"/>
        <v>1</v>
      </c>
      <c r="W187" s="31">
        <f t="shared" si="75"/>
        <v>1</v>
      </c>
      <c r="X187" s="31">
        <f t="shared" si="76"/>
        <v>3</v>
      </c>
      <c r="Y187" s="32">
        <f t="shared" si="77"/>
        <v>5</v>
      </c>
      <c r="Z187" s="33">
        <f t="shared" si="78"/>
        <v>0</v>
      </c>
    </row>
    <row r="188" spans="1:26" ht="11.25">
      <c r="A188" s="27">
        <v>42095</v>
      </c>
      <c r="B188" s="28">
        <v>246082.52400000012</v>
      </c>
      <c r="C188" s="28">
        <v>107928.07031249993</v>
      </c>
      <c r="D188" s="37">
        <v>355.2</v>
      </c>
      <c r="E188" s="38">
        <v>3.25</v>
      </c>
      <c r="F188" s="39">
        <v>3.67</v>
      </c>
      <c r="G188" s="29">
        <f t="shared" si="87"/>
        <v>5.796363727538467</v>
      </c>
      <c r="H188" s="29">
        <f t="shared" si="87"/>
        <v>2.057190346475757</v>
      </c>
      <c r="I188" s="29">
        <f t="shared" si="87"/>
        <v>4.4398706262863685</v>
      </c>
      <c r="J188" s="29">
        <f t="shared" si="88"/>
        <v>0</v>
      </c>
      <c r="K188" s="30">
        <f t="shared" si="88"/>
        <v>15.437788018433174</v>
      </c>
      <c r="L188" s="31">
        <f t="shared" si="67"/>
        <v>4</v>
      </c>
      <c r="M188" s="31">
        <f t="shared" si="68"/>
        <v>0</v>
      </c>
      <c r="N188" s="31">
        <f t="shared" si="69"/>
        <v>1</v>
      </c>
      <c r="O188" s="32">
        <f t="shared" si="70"/>
        <v>5</v>
      </c>
      <c r="P188" s="33">
        <f t="shared" si="71"/>
        <v>0.8</v>
      </c>
      <c r="Q188" s="29">
        <f t="shared" si="89"/>
        <v>1.5824021323368243</v>
      </c>
      <c r="R188" s="29">
        <f t="shared" si="89"/>
        <v>-1.0586489286242506</v>
      </c>
      <c r="S188" s="29">
        <f t="shared" si="90"/>
        <v>-16.38269986893841</v>
      </c>
      <c r="T188" s="29">
        <f t="shared" si="90"/>
        <v>0</v>
      </c>
      <c r="U188" s="29">
        <f t="shared" si="90"/>
        <v>2.652519893899208</v>
      </c>
      <c r="V188" s="34">
        <f t="shared" si="74"/>
        <v>2</v>
      </c>
      <c r="W188" s="31">
        <f t="shared" si="75"/>
        <v>2</v>
      </c>
      <c r="X188" s="31">
        <f t="shared" si="76"/>
        <v>1</v>
      </c>
      <c r="Y188" s="32">
        <f t="shared" si="77"/>
        <v>5</v>
      </c>
      <c r="Z188" s="33">
        <f t="shared" si="78"/>
        <v>0</v>
      </c>
    </row>
    <row r="189" spans="1:26" ht="11.25">
      <c r="A189" s="27">
        <v>42125</v>
      </c>
      <c r="B189" s="35">
        <f>B188</f>
        <v>246082.52400000012</v>
      </c>
      <c r="C189" s="35">
        <f>C188</f>
        <v>107928.07031249993</v>
      </c>
      <c r="D189" s="37">
        <v>340.1</v>
      </c>
      <c r="E189" s="38">
        <v>3.25</v>
      </c>
      <c r="F189" s="39">
        <v>3.84</v>
      </c>
      <c r="G189" s="29">
        <f t="shared" si="87"/>
        <v>5.796363727538467</v>
      </c>
      <c r="H189" s="29">
        <f t="shared" si="87"/>
        <v>2.057190346475757</v>
      </c>
      <c r="I189" s="29">
        <f t="shared" si="87"/>
        <v>29.561904761904767</v>
      </c>
      <c r="J189" s="29">
        <f t="shared" si="88"/>
        <v>0</v>
      </c>
      <c r="K189" s="30">
        <f t="shared" si="88"/>
        <v>8.35322195704058</v>
      </c>
      <c r="L189" s="31">
        <f t="shared" si="67"/>
        <v>4</v>
      </c>
      <c r="M189" s="31">
        <f t="shared" si="68"/>
        <v>0</v>
      </c>
      <c r="N189" s="31">
        <f t="shared" si="69"/>
        <v>1</v>
      </c>
      <c r="O189" s="32">
        <f t="shared" si="70"/>
        <v>5</v>
      </c>
      <c r="P189" s="33">
        <f t="shared" si="71"/>
        <v>0.8</v>
      </c>
      <c r="Q189" s="29">
        <f t="shared" si="89"/>
        <v>0</v>
      </c>
      <c r="R189" s="29">
        <f t="shared" si="89"/>
        <v>0</v>
      </c>
      <c r="S189" s="29">
        <f t="shared" si="90"/>
        <v>4.251126126126115</v>
      </c>
      <c r="T189" s="29">
        <f t="shared" si="90"/>
        <v>0</v>
      </c>
      <c r="U189" s="29">
        <f t="shared" si="90"/>
        <v>-4.632152588555849</v>
      </c>
      <c r="V189" s="34">
        <f t="shared" si="74"/>
        <v>1</v>
      </c>
      <c r="W189" s="31">
        <f t="shared" si="75"/>
        <v>1</v>
      </c>
      <c r="X189" s="31">
        <f t="shared" si="76"/>
        <v>3</v>
      </c>
      <c r="Y189" s="32">
        <f t="shared" si="77"/>
        <v>5</v>
      </c>
      <c r="Z189" s="33">
        <f t="shared" si="78"/>
        <v>0</v>
      </c>
    </row>
    <row r="190" spans="1:26" ht="11.25">
      <c r="A190" s="27">
        <v>42156</v>
      </c>
      <c r="B190" s="35">
        <f>B188</f>
        <v>246082.52400000012</v>
      </c>
      <c r="C190" s="35">
        <f>C188</f>
        <v>107928.07031249993</v>
      </c>
      <c r="D190" s="37">
        <v>761</v>
      </c>
      <c r="E190" s="38">
        <v>3.25</v>
      </c>
      <c r="F190" s="39">
        <v>3.98</v>
      </c>
      <c r="G190" s="29">
        <f aca="true" t="shared" si="91" ref="G190:I205">IF(B190="","",((B190/B178)-1)*100)</f>
        <v>5.796363727538467</v>
      </c>
      <c r="H190" s="29">
        <f t="shared" si="91"/>
        <v>2.057190346475757</v>
      </c>
      <c r="I190" s="29">
        <f t="shared" si="91"/>
        <v>84.1277522380837</v>
      </c>
      <c r="J190" s="29">
        <f aca="true" t="shared" si="92" ref="J190:K205">IF(E190="","",-((E190/E178)-1)*100)</f>
        <v>0</v>
      </c>
      <c r="K190" s="30">
        <f t="shared" si="92"/>
        <v>4.326923076923084</v>
      </c>
      <c r="L190" s="31">
        <f aca="true" t="shared" si="93" ref="L190:L244">COUNTIF(G190:K190,"&gt;0")</f>
        <v>4</v>
      </c>
      <c r="M190" s="31">
        <f aca="true" t="shared" si="94" ref="M190:M244">COUNTIF(G190:K190,"&lt;0")</f>
        <v>0</v>
      </c>
      <c r="N190" s="31">
        <f aca="true" t="shared" si="95" ref="N190:N244">COUNTIF(G190:K190,"=0")</f>
        <v>1</v>
      </c>
      <c r="O190" s="32">
        <f aca="true" t="shared" si="96" ref="O190:O244">SUM(L190:N190)</f>
        <v>5</v>
      </c>
      <c r="P190" s="33">
        <f aca="true" t="shared" si="97" ref="P190:P244">(L190/O190)-(M190/O190)</f>
        <v>0.8</v>
      </c>
      <c r="Q190" s="29">
        <f aca="true" t="shared" si="98" ref="Q190:R205">IF(B190="","",((B190/B189)-1)*100)</f>
        <v>0</v>
      </c>
      <c r="R190" s="29">
        <f t="shared" si="98"/>
        <v>0</v>
      </c>
      <c r="S190" s="29">
        <f aca="true" t="shared" si="99" ref="S190:U205">IF(D190="","",-((D190/D189)-1)*100)</f>
        <v>-123.75771831814171</v>
      </c>
      <c r="T190" s="29">
        <f t="shared" si="99"/>
        <v>0</v>
      </c>
      <c r="U190" s="29">
        <f t="shared" si="99"/>
        <v>-3.645833333333326</v>
      </c>
      <c r="V190" s="34">
        <f aca="true" t="shared" si="100" ref="V190:V244">COUNTIF(Q190:U190,"&gt;0")</f>
        <v>0</v>
      </c>
      <c r="W190" s="31">
        <f aca="true" t="shared" si="101" ref="W190:W244">COUNTIF(Q190:U190,"&lt;0")</f>
        <v>2</v>
      </c>
      <c r="X190" s="31">
        <f aca="true" t="shared" si="102" ref="X190:X244">COUNTIF(Q190:U190,"=0")</f>
        <v>3</v>
      </c>
      <c r="Y190" s="32">
        <f aca="true" t="shared" si="103" ref="Y190:Y244">SUM(V190:X190)</f>
        <v>5</v>
      </c>
      <c r="Z190" s="33">
        <f aca="true" t="shared" si="104" ref="Z190:Z244">(V190/Y190)-(W190/Y190)</f>
        <v>-0.4</v>
      </c>
    </row>
    <row r="191" spans="1:26" ht="11.25">
      <c r="A191" s="27">
        <v>42186</v>
      </c>
      <c r="B191" s="28">
        <v>248178.22000000018</v>
      </c>
      <c r="C191" s="28">
        <v>107521.03125000004</v>
      </c>
      <c r="D191" s="37">
        <v>396.09000000000003</v>
      </c>
      <c r="E191" s="38">
        <v>3.25</v>
      </c>
      <c r="F191" s="39">
        <v>4.05</v>
      </c>
      <c r="G191" s="29">
        <f t="shared" si="91"/>
        <v>6.059216133779888</v>
      </c>
      <c r="H191" s="29">
        <f t="shared" si="91"/>
        <v>2.5205656356865225</v>
      </c>
      <c r="I191" s="29">
        <f t="shared" si="91"/>
        <v>-5.384681534139768</v>
      </c>
      <c r="J191" s="29">
        <f t="shared" si="92"/>
        <v>0</v>
      </c>
      <c r="K191" s="30">
        <f t="shared" si="92"/>
        <v>1.937046004842613</v>
      </c>
      <c r="L191" s="31">
        <f t="shared" si="93"/>
        <v>3</v>
      </c>
      <c r="M191" s="31">
        <f t="shared" si="94"/>
        <v>1</v>
      </c>
      <c r="N191" s="31">
        <f t="shared" si="95"/>
        <v>1</v>
      </c>
      <c r="O191" s="32">
        <f t="shared" si="96"/>
        <v>5</v>
      </c>
      <c r="P191" s="33">
        <f t="shared" si="97"/>
        <v>0.39999999999999997</v>
      </c>
      <c r="Q191" s="29">
        <f t="shared" si="98"/>
        <v>0.8516232546444735</v>
      </c>
      <c r="R191" s="29">
        <f t="shared" si="98"/>
        <v>-0.37713920143418456</v>
      </c>
      <c r="S191" s="29">
        <f t="shared" si="99"/>
        <v>47.95137976346911</v>
      </c>
      <c r="T191" s="29">
        <f t="shared" si="99"/>
        <v>0</v>
      </c>
      <c r="U191" s="29">
        <f t="shared" si="99"/>
        <v>-1.7587939698492372</v>
      </c>
      <c r="V191" s="34">
        <f t="shared" si="100"/>
        <v>2</v>
      </c>
      <c r="W191" s="31">
        <f t="shared" si="101"/>
        <v>2</v>
      </c>
      <c r="X191" s="31">
        <f t="shared" si="102"/>
        <v>1</v>
      </c>
      <c r="Y191" s="32">
        <f t="shared" si="103"/>
        <v>5</v>
      </c>
      <c r="Z191" s="33">
        <f t="shared" si="104"/>
        <v>0</v>
      </c>
    </row>
    <row r="192" spans="1:26" ht="11.25">
      <c r="A192" s="27">
        <v>42217</v>
      </c>
      <c r="B192" s="35">
        <f>B191</f>
        <v>248178.22000000018</v>
      </c>
      <c r="C192" s="35">
        <f>C191</f>
        <v>107521.03125000004</v>
      </c>
      <c r="D192" s="37">
        <v>351.597</v>
      </c>
      <c r="E192" s="38">
        <v>3.25</v>
      </c>
      <c r="F192" s="39">
        <v>3.91</v>
      </c>
      <c r="G192" s="29">
        <f t="shared" si="91"/>
        <v>6.059216133779888</v>
      </c>
      <c r="H192" s="29">
        <f t="shared" si="91"/>
        <v>2.5205656356865225</v>
      </c>
      <c r="I192" s="29">
        <f t="shared" si="91"/>
        <v>61.357044515832946</v>
      </c>
      <c r="J192" s="29">
        <f t="shared" si="92"/>
        <v>0</v>
      </c>
      <c r="K192" s="30">
        <f t="shared" si="92"/>
        <v>5.097087378640774</v>
      </c>
      <c r="L192" s="31">
        <f t="shared" si="93"/>
        <v>4</v>
      </c>
      <c r="M192" s="31">
        <f t="shared" si="94"/>
        <v>0</v>
      </c>
      <c r="N192" s="31">
        <f t="shared" si="95"/>
        <v>1</v>
      </c>
      <c r="O192" s="32">
        <f t="shared" si="96"/>
        <v>5</v>
      </c>
      <c r="P192" s="33">
        <f t="shared" si="97"/>
        <v>0.8</v>
      </c>
      <c r="Q192" s="29">
        <f t="shared" si="98"/>
        <v>0</v>
      </c>
      <c r="R192" s="29">
        <f t="shared" si="98"/>
        <v>0</v>
      </c>
      <c r="S192" s="29">
        <f t="shared" si="99"/>
        <v>11.233053093993806</v>
      </c>
      <c r="T192" s="29">
        <f t="shared" si="99"/>
        <v>0</v>
      </c>
      <c r="U192" s="29">
        <f t="shared" si="99"/>
        <v>3.4567901234567877</v>
      </c>
      <c r="V192" s="34">
        <f t="shared" si="100"/>
        <v>2</v>
      </c>
      <c r="W192" s="31">
        <f t="shared" si="101"/>
        <v>0</v>
      </c>
      <c r="X192" s="31">
        <f t="shared" si="102"/>
        <v>3</v>
      </c>
      <c r="Y192" s="32">
        <f t="shared" si="103"/>
        <v>5</v>
      </c>
      <c r="Z192" s="33">
        <f t="shared" si="104"/>
        <v>0.4</v>
      </c>
    </row>
    <row r="193" spans="1:26" ht="11.25">
      <c r="A193" s="27">
        <v>42248</v>
      </c>
      <c r="B193" s="35">
        <f>B191</f>
        <v>248178.22000000018</v>
      </c>
      <c r="C193" s="35">
        <f>C191</f>
        <v>107521.03125000004</v>
      </c>
      <c r="D193" s="37">
        <v>339.8</v>
      </c>
      <c r="E193" s="38">
        <v>3.25</v>
      </c>
      <c r="F193" s="39">
        <v>3.89</v>
      </c>
      <c r="G193" s="29">
        <f t="shared" si="91"/>
        <v>6.059216133779888</v>
      </c>
      <c r="H193" s="29">
        <f t="shared" si="91"/>
        <v>2.5205656356865225</v>
      </c>
      <c r="I193" s="29">
        <f t="shared" si="91"/>
        <v>-19.70699432892249</v>
      </c>
      <c r="J193" s="29">
        <f t="shared" si="92"/>
        <v>0</v>
      </c>
      <c r="K193" s="30">
        <f t="shared" si="92"/>
        <v>6.490384615384615</v>
      </c>
      <c r="L193" s="31">
        <f t="shared" si="93"/>
        <v>3</v>
      </c>
      <c r="M193" s="31">
        <f t="shared" si="94"/>
        <v>1</v>
      </c>
      <c r="N193" s="31">
        <f t="shared" si="95"/>
        <v>1</v>
      </c>
      <c r="O193" s="32">
        <f t="shared" si="96"/>
        <v>5</v>
      </c>
      <c r="P193" s="33">
        <f t="shared" si="97"/>
        <v>0.39999999999999997</v>
      </c>
      <c r="Q193" s="29">
        <f t="shared" si="98"/>
        <v>0</v>
      </c>
      <c r="R193" s="29">
        <f t="shared" si="98"/>
        <v>0</v>
      </c>
      <c r="S193" s="29">
        <f t="shared" si="99"/>
        <v>3.3552618480817475</v>
      </c>
      <c r="T193" s="29">
        <f t="shared" si="99"/>
        <v>0</v>
      </c>
      <c r="U193" s="29">
        <f t="shared" si="99"/>
        <v>0.5115089514066473</v>
      </c>
      <c r="V193" s="34">
        <f t="shared" si="100"/>
        <v>2</v>
      </c>
      <c r="W193" s="31">
        <f t="shared" si="101"/>
        <v>0</v>
      </c>
      <c r="X193" s="31">
        <f t="shared" si="102"/>
        <v>3</v>
      </c>
      <c r="Y193" s="32">
        <f t="shared" si="103"/>
        <v>5</v>
      </c>
      <c r="Z193" s="33">
        <f t="shared" si="104"/>
        <v>0.4</v>
      </c>
    </row>
    <row r="194" spans="1:26" ht="11.25">
      <c r="A194" s="27">
        <v>42278</v>
      </c>
      <c r="B194" s="28">
        <v>250327.4439999999</v>
      </c>
      <c r="C194" s="28">
        <v>110057.39062500003</v>
      </c>
      <c r="D194" s="37">
        <v>378.4</v>
      </c>
      <c r="E194" s="38">
        <v>3.25</v>
      </c>
      <c r="F194" s="39">
        <v>3.8</v>
      </c>
      <c r="G194" s="29">
        <f t="shared" si="91"/>
        <v>5.700190410072037</v>
      </c>
      <c r="H194" s="29">
        <f t="shared" si="91"/>
        <v>3.575418712358336</v>
      </c>
      <c r="I194" s="29">
        <f t="shared" si="91"/>
        <v>-0.10559662090814381</v>
      </c>
      <c r="J194" s="29">
        <f t="shared" si="92"/>
        <v>0</v>
      </c>
      <c r="K194" s="30">
        <f t="shared" si="92"/>
        <v>5.940594059405946</v>
      </c>
      <c r="L194" s="31">
        <f t="shared" si="93"/>
        <v>3</v>
      </c>
      <c r="M194" s="31">
        <f t="shared" si="94"/>
        <v>1</v>
      </c>
      <c r="N194" s="31">
        <f t="shared" si="95"/>
        <v>1</v>
      </c>
      <c r="O194" s="32">
        <f t="shared" si="96"/>
        <v>5</v>
      </c>
      <c r="P194" s="33">
        <f t="shared" si="97"/>
        <v>0.39999999999999997</v>
      </c>
      <c r="Q194" s="29">
        <f t="shared" si="98"/>
        <v>0.8660002477250961</v>
      </c>
      <c r="R194" s="29">
        <f t="shared" si="98"/>
        <v>2.358942567340727</v>
      </c>
      <c r="S194" s="29">
        <f t="shared" si="99"/>
        <v>-11.359623307828116</v>
      </c>
      <c r="T194" s="29">
        <f t="shared" si="99"/>
        <v>0</v>
      </c>
      <c r="U194" s="29">
        <f t="shared" si="99"/>
        <v>2.313624678663251</v>
      </c>
      <c r="V194" s="34">
        <f t="shared" si="100"/>
        <v>3</v>
      </c>
      <c r="W194" s="31">
        <f t="shared" si="101"/>
        <v>1</v>
      </c>
      <c r="X194" s="31">
        <f t="shared" si="102"/>
        <v>1</v>
      </c>
      <c r="Y194" s="32">
        <f t="shared" si="103"/>
        <v>5</v>
      </c>
      <c r="Z194" s="33">
        <f t="shared" si="104"/>
        <v>0.39999999999999997</v>
      </c>
    </row>
    <row r="195" spans="1:26" ht="11.25">
      <c r="A195" s="27">
        <v>42309</v>
      </c>
      <c r="B195" s="35">
        <f>B194</f>
        <v>250327.4439999999</v>
      </c>
      <c r="C195" s="35">
        <f>C194</f>
        <v>110057.39062500003</v>
      </c>
      <c r="D195" s="37">
        <v>380.2</v>
      </c>
      <c r="E195" s="38">
        <v>3.25</v>
      </c>
      <c r="F195" s="39">
        <v>3.94</v>
      </c>
      <c r="G195" s="29">
        <f t="shared" si="91"/>
        <v>5.700190410072037</v>
      </c>
      <c r="H195" s="29">
        <f t="shared" si="91"/>
        <v>3.575418712358336</v>
      </c>
      <c r="I195" s="29">
        <f t="shared" si="91"/>
        <v>44.233687405159316</v>
      </c>
      <c r="J195" s="29">
        <f t="shared" si="92"/>
        <v>0</v>
      </c>
      <c r="K195" s="30">
        <f t="shared" si="92"/>
        <v>1.5000000000000013</v>
      </c>
      <c r="L195" s="31">
        <f t="shared" si="93"/>
        <v>4</v>
      </c>
      <c r="M195" s="31">
        <f t="shared" si="94"/>
        <v>0</v>
      </c>
      <c r="N195" s="31">
        <f t="shared" si="95"/>
        <v>1</v>
      </c>
      <c r="O195" s="32">
        <f t="shared" si="96"/>
        <v>5</v>
      </c>
      <c r="P195" s="33">
        <f t="shared" si="97"/>
        <v>0.8</v>
      </c>
      <c r="Q195" s="29">
        <f t="shared" si="98"/>
        <v>0</v>
      </c>
      <c r="R195" s="29">
        <f t="shared" si="98"/>
        <v>0</v>
      </c>
      <c r="S195" s="29">
        <f t="shared" si="99"/>
        <v>-0.4756871035940913</v>
      </c>
      <c r="T195" s="29">
        <f t="shared" si="99"/>
        <v>0</v>
      </c>
      <c r="U195" s="29">
        <f t="shared" si="99"/>
        <v>-3.684210526315801</v>
      </c>
      <c r="V195" s="34">
        <f t="shared" si="100"/>
        <v>0</v>
      </c>
      <c r="W195" s="31">
        <f t="shared" si="101"/>
        <v>2</v>
      </c>
      <c r="X195" s="31">
        <f t="shared" si="102"/>
        <v>3</v>
      </c>
      <c r="Y195" s="32">
        <f t="shared" si="103"/>
        <v>5</v>
      </c>
      <c r="Z195" s="33">
        <f t="shared" si="104"/>
        <v>-0.4</v>
      </c>
    </row>
    <row r="196" spans="1:26" ht="11.25">
      <c r="A196" s="27">
        <v>42339</v>
      </c>
      <c r="B196" s="35">
        <f>B194</f>
        <v>250327.4439999999</v>
      </c>
      <c r="C196" s="35">
        <f>C194</f>
        <v>110057.39062500003</v>
      </c>
      <c r="D196" s="37">
        <v>349.3</v>
      </c>
      <c r="E196" s="38">
        <v>3.37</v>
      </c>
      <c r="F196" s="39">
        <v>3.96</v>
      </c>
      <c r="G196" s="29">
        <f t="shared" si="91"/>
        <v>5.700190410072037</v>
      </c>
      <c r="H196" s="29">
        <f t="shared" si="91"/>
        <v>3.575418712358336</v>
      </c>
      <c r="I196" s="29">
        <f t="shared" si="91"/>
        <v>-20.287539936102228</v>
      </c>
      <c r="J196" s="29">
        <f t="shared" si="92"/>
        <v>-3.692307692307706</v>
      </c>
      <c r="K196" s="30">
        <f t="shared" si="92"/>
        <v>-2.590673575129543</v>
      </c>
      <c r="L196" s="31">
        <f t="shared" si="93"/>
        <v>2</v>
      </c>
      <c r="M196" s="31">
        <f t="shared" si="94"/>
        <v>3</v>
      </c>
      <c r="N196" s="31">
        <f t="shared" si="95"/>
        <v>0</v>
      </c>
      <c r="O196" s="32">
        <f t="shared" si="96"/>
        <v>5</v>
      </c>
      <c r="P196" s="33">
        <f t="shared" si="97"/>
        <v>-0.19999999999999996</v>
      </c>
      <c r="Q196" s="29">
        <f t="shared" si="98"/>
        <v>0</v>
      </c>
      <c r="R196" s="29">
        <f t="shared" si="98"/>
        <v>0</v>
      </c>
      <c r="S196" s="29">
        <f t="shared" si="99"/>
        <v>8.1273014203051</v>
      </c>
      <c r="T196" s="29">
        <f t="shared" si="99"/>
        <v>-3.692307692307706</v>
      </c>
      <c r="U196" s="29">
        <f t="shared" si="99"/>
        <v>-0.50761421319796</v>
      </c>
      <c r="V196" s="34">
        <f t="shared" si="100"/>
        <v>1</v>
      </c>
      <c r="W196" s="31">
        <f t="shared" si="101"/>
        <v>2</v>
      </c>
      <c r="X196" s="31">
        <f t="shared" si="102"/>
        <v>2</v>
      </c>
      <c r="Y196" s="32">
        <f t="shared" si="103"/>
        <v>5</v>
      </c>
      <c r="Z196" s="33">
        <f t="shared" si="104"/>
        <v>-0.2</v>
      </c>
    </row>
    <row r="197" spans="1:26" ht="11.25">
      <c r="A197" s="27">
        <v>42370</v>
      </c>
      <c r="B197" s="28">
        <v>246419.51200000005</v>
      </c>
      <c r="C197" s="28">
        <v>107963.48437500007</v>
      </c>
      <c r="D197" s="37">
        <v>372.7</v>
      </c>
      <c r="E197" s="38">
        <v>3.5</v>
      </c>
      <c r="F197" s="39">
        <v>3.87</v>
      </c>
      <c r="G197" s="29">
        <f t="shared" si="91"/>
        <v>1.721510143638616</v>
      </c>
      <c r="H197" s="29">
        <f t="shared" si="91"/>
        <v>-1.0261836470664032</v>
      </c>
      <c r="I197" s="29">
        <f t="shared" si="91"/>
        <v>6.212596181248231</v>
      </c>
      <c r="J197" s="29">
        <f t="shared" si="92"/>
        <v>-7.692307692307687</v>
      </c>
      <c r="K197" s="30">
        <f t="shared" si="92"/>
        <v>-4.312668463611868</v>
      </c>
      <c r="L197" s="31">
        <f t="shared" si="93"/>
        <v>2</v>
      </c>
      <c r="M197" s="31">
        <f t="shared" si="94"/>
        <v>3</v>
      </c>
      <c r="N197" s="31">
        <f t="shared" si="95"/>
        <v>0</v>
      </c>
      <c r="O197" s="32">
        <f t="shared" si="96"/>
        <v>5</v>
      </c>
      <c r="P197" s="33">
        <f t="shared" si="97"/>
        <v>-0.19999999999999996</v>
      </c>
      <c r="Q197" s="29">
        <f t="shared" si="98"/>
        <v>-1.5611280719184162</v>
      </c>
      <c r="R197" s="29">
        <f t="shared" si="98"/>
        <v>-1.9025585088915609</v>
      </c>
      <c r="S197" s="29">
        <f t="shared" si="99"/>
        <v>-6.699112510735761</v>
      </c>
      <c r="T197" s="29">
        <f t="shared" si="99"/>
        <v>-3.857566765578624</v>
      </c>
      <c r="U197" s="29">
        <f t="shared" si="99"/>
        <v>2.2727272727272707</v>
      </c>
      <c r="V197" s="34">
        <f t="shared" si="100"/>
        <v>1</v>
      </c>
      <c r="W197" s="31">
        <f t="shared" si="101"/>
        <v>4</v>
      </c>
      <c r="X197" s="31">
        <f t="shared" si="102"/>
        <v>0</v>
      </c>
      <c r="Y197" s="32">
        <f t="shared" si="103"/>
        <v>5</v>
      </c>
      <c r="Z197" s="33">
        <f t="shared" si="104"/>
        <v>-0.6000000000000001</v>
      </c>
    </row>
    <row r="198" spans="1:26" ht="11.25">
      <c r="A198" s="27">
        <v>42401</v>
      </c>
      <c r="B198" s="35">
        <f>B197</f>
        <v>246419.51200000005</v>
      </c>
      <c r="C198" s="35">
        <f>C197</f>
        <v>107963.48437500007</v>
      </c>
      <c r="D198" s="37">
        <v>357.3</v>
      </c>
      <c r="E198" s="38">
        <v>3.5</v>
      </c>
      <c r="F198" s="39">
        <v>3.66</v>
      </c>
      <c r="G198" s="29">
        <f t="shared" si="91"/>
        <v>1.721510143638616</v>
      </c>
      <c r="H198" s="29">
        <f t="shared" si="91"/>
        <v>-1.0261836470664032</v>
      </c>
      <c r="I198" s="29">
        <f t="shared" si="91"/>
        <v>-6.514913657770793</v>
      </c>
      <c r="J198" s="29">
        <f t="shared" si="92"/>
        <v>-7.692307692307687</v>
      </c>
      <c r="K198" s="30">
        <f t="shared" si="92"/>
        <v>1.3477088948786964</v>
      </c>
      <c r="L198" s="31">
        <f t="shared" si="93"/>
        <v>2</v>
      </c>
      <c r="M198" s="31">
        <f t="shared" si="94"/>
        <v>3</v>
      </c>
      <c r="N198" s="31">
        <f t="shared" si="95"/>
        <v>0</v>
      </c>
      <c r="O198" s="32">
        <f t="shared" si="96"/>
        <v>5</v>
      </c>
      <c r="P198" s="33">
        <f t="shared" si="97"/>
        <v>-0.19999999999999996</v>
      </c>
      <c r="Q198" s="29">
        <f t="shared" si="98"/>
        <v>0</v>
      </c>
      <c r="R198" s="29">
        <f t="shared" si="98"/>
        <v>0</v>
      </c>
      <c r="S198" s="29">
        <f t="shared" si="99"/>
        <v>4.1320096592433515</v>
      </c>
      <c r="T198" s="29">
        <f t="shared" si="99"/>
        <v>0</v>
      </c>
      <c r="U198" s="29">
        <f t="shared" si="99"/>
        <v>5.426356589147286</v>
      </c>
      <c r="V198" s="34">
        <f t="shared" si="100"/>
        <v>2</v>
      </c>
      <c r="W198" s="31">
        <f t="shared" si="101"/>
        <v>0</v>
      </c>
      <c r="X198" s="31">
        <f t="shared" si="102"/>
        <v>3</v>
      </c>
      <c r="Y198" s="32">
        <f t="shared" si="103"/>
        <v>5</v>
      </c>
      <c r="Z198" s="33">
        <f t="shared" si="104"/>
        <v>0.4</v>
      </c>
    </row>
    <row r="199" spans="1:26" ht="11.25">
      <c r="A199" s="27">
        <v>42430</v>
      </c>
      <c r="B199" s="35">
        <f>B197</f>
        <v>246419.51200000005</v>
      </c>
      <c r="C199" s="35">
        <f>C197</f>
        <v>107963.48437500007</v>
      </c>
      <c r="D199" s="37">
        <v>309.2</v>
      </c>
      <c r="E199" s="38">
        <v>3.5</v>
      </c>
      <c r="F199" s="39">
        <v>3.69</v>
      </c>
      <c r="G199" s="29">
        <f t="shared" si="91"/>
        <v>1.721510143638616</v>
      </c>
      <c r="H199" s="29">
        <f t="shared" si="91"/>
        <v>-1.0261836470664032</v>
      </c>
      <c r="I199" s="29">
        <f t="shared" si="91"/>
        <v>1.3106159895150737</v>
      </c>
      <c r="J199" s="29">
        <f t="shared" si="92"/>
        <v>-7.692307692307687</v>
      </c>
      <c r="K199" s="30">
        <f t="shared" si="92"/>
        <v>2.1220159151193685</v>
      </c>
      <c r="L199" s="31">
        <f t="shared" si="93"/>
        <v>3</v>
      </c>
      <c r="M199" s="31">
        <f t="shared" si="94"/>
        <v>2</v>
      </c>
      <c r="N199" s="31">
        <f t="shared" si="95"/>
        <v>0</v>
      </c>
      <c r="O199" s="32">
        <f t="shared" si="96"/>
        <v>5</v>
      </c>
      <c r="P199" s="33">
        <f t="shared" si="97"/>
        <v>0.19999999999999996</v>
      </c>
      <c r="Q199" s="29">
        <f t="shared" si="98"/>
        <v>0</v>
      </c>
      <c r="R199" s="29">
        <f t="shared" si="98"/>
        <v>0</v>
      </c>
      <c r="S199" s="29">
        <f t="shared" si="99"/>
        <v>13.462076686258051</v>
      </c>
      <c r="T199" s="29">
        <f t="shared" si="99"/>
        <v>0</v>
      </c>
      <c r="U199" s="29">
        <f t="shared" si="99"/>
        <v>-0.8196721311475308</v>
      </c>
      <c r="V199" s="34">
        <f t="shared" si="100"/>
        <v>1</v>
      </c>
      <c r="W199" s="31">
        <f t="shared" si="101"/>
        <v>1</v>
      </c>
      <c r="X199" s="31">
        <f t="shared" si="102"/>
        <v>3</v>
      </c>
      <c r="Y199" s="32">
        <f t="shared" si="103"/>
        <v>5</v>
      </c>
      <c r="Z199" s="33">
        <f t="shared" si="104"/>
        <v>0</v>
      </c>
    </row>
    <row r="200" spans="1:26" ht="11.25">
      <c r="A200" s="27">
        <v>42461</v>
      </c>
      <c r="B200" s="28">
        <v>248957.89999999982</v>
      </c>
      <c r="C200" s="28">
        <v>111048.01562500007</v>
      </c>
      <c r="D200" s="37">
        <v>278.3</v>
      </c>
      <c r="E200" s="38">
        <v>3.5</v>
      </c>
      <c r="F200" s="39">
        <v>3.61</v>
      </c>
      <c r="G200" s="29">
        <f t="shared" si="91"/>
        <v>1.1684600569196402</v>
      </c>
      <c r="H200" s="29">
        <f t="shared" si="91"/>
        <v>2.890763546004771</v>
      </c>
      <c r="I200" s="29">
        <f t="shared" si="91"/>
        <v>-21.649774774774766</v>
      </c>
      <c r="J200" s="29">
        <f t="shared" si="92"/>
        <v>-7.692307692307687</v>
      </c>
      <c r="K200" s="30">
        <f t="shared" si="92"/>
        <v>1.6348773841961872</v>
      </c>
      <c r="L200" s="31">
        <f t="shared" si="93"/>
        <v>3</v>
      </c>
      <c r="M200" s="31">
        <f t="shared" si="94"/>
        <v>2</v>
      </c>
      <c r="N200" s="31">
        <f t="shared" si="95"/>
        <v>0</v>
      </c>
      <c r="O200" s="32">
        <f t="shared" si="96"/>
        <v>5</v>
      </c>
      <c r="P200" s="33">
        <f t="shared" si="97"/>
        <v>0.19999999999999996</v>
      </c>
      <c r="Q200" s="29">
        <f t="shared" si="98"/>
        <v>1.0301083625227525</v>
      </c>
      <c r="R200" s="29">
        <f t="shared" si="98"/>
        <v>2.857013431769384</v>
      </c>
      <c r="S200" s="29">
        <f t="shared" si="99"/>
        <v>9.993531694695978</v>
      </c>
      <c r="T200" s="29">
        <f t="shared" si="99"/>
        <v>0</v>
      </c>
      <c r="U200" s="29">
        <f t="shared" si="99"/>
        <v>2.168021680216803</v>
      </c>
      <c r="V200" s="34">
        <f t="shared" si="100"/>
        <v>4</v>
      </c>
      <c r="W200" s="31">
        <f t="shared" si="101"/>
        <v>0</v>
      </c>
      <c r="X200" s="31">
        <f t="shared" si="102"/>
        <v>1</v>
      </c>
      <c r="Y200" s="32">
        <f t="shared" si="103"/>
        <v>5</v>
      </c>
      <c r="Z200" s="33">
        <f t="shared" si="104"/>
        <v>0.8</v>
      </c>
    </row>
    <row r="201" spans="1:26" ht="11.25">
      <c r="A201" s="27">
        <v>42491</v>
      </c>
      <c r="B201" s="35">
        <f>B200</f>
        <v>248957.89999999982</v>
      </c>
      <c r="C201" s="35">
        <f>C200</f>
        <v>111048.01562500007</v>
      </c>
      <c r="D201" s="37">
        <v>423.6</v>
      </c>
      <c r="E201" s="38">
        <v>3.5</v>
      </c>
      <c r="F201" s="39">
        <v>3.6</v>
      </c>
      <c r="G201" s="29">
        <f t="shared" si="91"/>
        <v>1.1684600569196402</v>
      </c>
      <c r="H201" s="29">
        <f t="shared" si="91"/>
        <v>2.890763546004771</v>
      </c>
      <c r="I201" s="29">
        <f t="shared" si="91"/>
        <v>24.551602469861812</v>
      </c>
      <c r="J201" s="29">
        <f t="shared" si="92"/>
        <v>-7.692307692307687</v>
      </c>
      <c r="K201" s="30">
        <f t="shared" si="92"/>
        <v>6.249999999999989</v>
      </c>
      <c r="L201" s="31">
        <f t="shared" si="93"/>
        <v>4</v>
      </c>
      <c r="M201" s="31">
        <f t="shared" si="94"/>
        <v>1</v>
      </c>
      <c r="N201" s="31">
        <f t="shared" si="95"/>
        <v>0</v>
      </c>
      <c r="O201" s="32">
        <f t="shared" si="96"/>
        <v>5</v>
      </c>
      <c r="P201" s="33">
        <f t="shared" si="97"/>
        <v>0.6000000000000001</v>
      </c>
      <c r="Q201" s="29">
        <f t="shared" si="98"/>
        <v>0</v>
      </c>
      <c r="R201" s="29">
        <f t="shared" si="98"/>
        <v>0</v>
      </c>
      <c r="S201" s="29">
        <f t="shared" si="99"/>
        <v>-52.20984549047791</v>
      </c>
      <c r="T201" s="29">
        <f t="shared" si="99"/>
        <v>0</v>
      </c>
      <c r="U201" s="29">
        <f t="shared" si="99"/>
        <v>0.27700831024930483</v>
      </c>
      <c r="V201" s="34">
        <f t="shared" si="100"/>
        <v>1</v>
      </c>
      <c r="W201" s="31">
        <f t="shared" si="101"/>
        <v>1</v>
      </c>
      <c r="X201" s="31">
        <f t="shared" si="102"/>
        <v>3</v>
      </c>
      <c r="Y201" s="32">
        <f t="shared" si="103"/>
        <v>5</v>
      </c>
      <c r="Z201" s="33">
        <f t="shared" si="104"/>
        <v>0</v>
      </c>
    </row>
    <row r="202" spans="1:26" ht="11.25">
      <c r="A202" s="27">
        <v>42522</v>
      </c>
      <c r="B202" s="35">
        <f>B200</f>
        <v>248957.89999999982</v>
      </c>
      <c r="C202" s="35">
        <f>C200</f>
        <v>111048.01562500007</v>
      </c>
      <c r="D202" s="37">
        <v>364.7</v>
      </c>
      <c r="E202" s="38">
        <v>3.5</v>
      </c>
      <c r="F202" s="39">
        <v>3.57</v>
      </c>
      <c r="G202" s="29">
        <f t="shared" si="91"/>
        <v>1.1684600569196402</v>
      </c>
      <c r="H202" s="29">
        <f t="shared" si="91"/>
        <v>2.890763546004771</v>
      </c>
      <c r="I202" s="29">
        <f t="shared" si="91"/>
        <v>-52.07621550591328</v>
      </c>
      <c r="J202" s="29">
        <f t="shared" si="92"/>
        <v>-7.692307692307687</v>
      </c>
      <c r="K202" s="30">
        <f t="shared" si="92"/>
        <v>10.301507537688448</v>
      </c>
      <c r="L202" s="31">
        <f t="shared" si="93"/>
        <v>3</v>
      </c>
      <c r="M202" s="31">
        <f t="shared" si="94"/>
        <v>2</v>
      </c>
      <c r="N202" s="31">
        <f t="shared" si="95"/>
        <v>0</v>
      </c>
      <c r="O202" s="32">
        <f t="shared" si="96"/>
        <v>5</v>
      </c>
      <c r="P202" s="33">
        <f t="shared" si="97"/>
        <v>0.19999999999999996</v>
      </c>
      <c r="Q202" s="29">
        <f t="shared" si="98"/>
        <v>0</v>
      </c>
      <c r="R202" s="29">
        <f t="shared" si="98"/>
        <v>0</v>
      </c>
      <c r="S202" s="29">
        <f t="shared" si="99"/>
        <v>13.904627006610015</v>
      </c>
      <c r="T202" s="29">
        <f t="shared" si="99"/>
        <v>0</v>
      </c>
      <c r="U202" s="29">
        <f t="shared" si="99"/>
        <v>0.8333333333333415</v>
      </c>
      <c r="V202" s="34">
        <f t="shared" si="100"/>
        <v>2</v>
      </c>
      <c r="W202" s="31">
        <f t="shared" si="101"/>
        <v>0</v>
      </c>
      <c r="X202" s="31">
        <f t="shared" si="102"/>
        <v>3</v>
      </c>
      <c r="Y202" s="32">
        <f t="shared" si="103"/>
        <v>5</v>
      </c>
      <c r="Z202" s="33">
        <f t="shared" si="104"/>
        <v>0.4</v>
      </c>
    </row>
    <row r="203" spans="1:26" ht="11.25">
      <c r="A203" s="27">
        <v>42552</v>
      </c>
      <c r="B203" s="28">
        <v>248883.4319999999</v>
      </c>
      <c r="C203" s="28">
        <v>113307.15624999991</v>
      </c>
      <c r="D203" s="37">
        <v>428.834</v>
      </c>
      <c r="E203" s="38">
        <v>3.5</v>
      </c>
      <c r="F203" s="39">
        <v>3.44</v>
      </c>
      <c r="G203" s="29">
        <f t="shared" si="91"/>
        <v>0.2841554750452113</v>
      </c>
      <c r="H203" s="29">
        <f t="shared" si="91"/>
        <v>5.381389048014618</v>
      </c>
      <c r="I203" s="29">
        <f t="shared" si="91"/>
        <v>8.266808048675788</v>
      </c>
      <c r="J203" s="29">
        <f t="shared" si="92"/>
        <v>-7.692307692307687</v>
      </c>
      <c r="K203" s="30">
        <f t="shared" si="92"/>
        <v>15.061728395061724</v>
      </c>
      <c r="L203" s="31">
        <f t="shared" si="93"/>
        <v>4</v>
      </c>
      <c r="M203" s="31">
        <f t="shared" si="94"/>
        <v>1</v>
      </c>
      <c r="N203" s="31">
        <f t="shared" si="95"/>
        <v>0</v>
      </c>
      <c r="O203" s="32">
        <f t="shared" si="96"/>
        <v>5</v>
      </c>
      <c r="P203" s="33">
        <f t="shared" si="97"/>
        <v>0.6000000000000001</v>
      </c>
      <c r="Q203" s="29">
        <f t="shared" si="98"/>
        <v>-0.02991188470015116</v>
      </c>
      <c r="R203" s="29">
        <f t="shared" si="98"/>
        <v>2.0343818052803053</v>
      </c>
      <c r="S203" s="29">
        <f t="shared" si="99"/>
        <v>-17.585412667946265</v>
      </c>
      <c r="T203" s="29">
        <f t="shared" si="99"/>
        <v>0</v>
      </c>
      <c r="U203" s="29">
        <f t="shared" si="99"/>
        <v>3.6414565826330514</v>
      </c>
      <c r="V203" s="34">
        <f t="shared" si="100"/>
        <v>2</v>
      </c>
      <c r="W203" s="31">
        <f t="shared" si="101"/>
        <v>2</v>
      </c>
      <c r="X203" s="31">
        <f t="shared" si="102"/>
        <v>1</v>
      </c>
      <c r="Y203" s="32">
        <f t="shared" si="103"/>
        <v>5</v>
      </c>
      <c r="Z203" s="33">
        <f t="shared" si="104"/>
        <v>0</v>
      </c>
    </row>
    <row r="204" spans="1:26" ht="11.25">
      <c r="A204" s="27">
        <v>42583</v>
      </c>
      <c r="B204" s="35">
        <f>B203</f>
        <v>248883.4319999999</v>
      </c>
      <c r="C204" s="35">
        <f>C203</f>
        <v>113307.15624999991</v>
      </c>
      <c r="D204" s="37">
        <v>324.067</v>
      </c>
      <c r="E204" s="38">
        <v>3.5</v>
      </c>
      <c r="F204" s="39">
        <v>3.44</v>
      </c>
      <c r="G204" s="29">
        <f t="shared" si="91"/>
        <v>0.2841554750452113</v>
      </c>
      <c r="H204" s="29">
        <f t="shared" si="91"/>
        <v>5.381389048014618</v>
      </c>
      <c r="I204" s="29">
        <f t="shared" si="91"/>
        <v>-7.829987172814324</v>
      </c>
      <c r="J204" s="29">
        <f t="shared" si="92"/>
        <v>-7.692307692307687</v>
      </c>
      <c r="K204" s="30">
        <f t="shared" si="92"/>
        <v>12.020460358056273</v>
      </c>
      <c r="L204" s="31">
        <f t="shared" si="93"/>
        <v>3</v>
      </c>
      <c r="M204" s="31">
        <f t="shared" si="94"/>
        <v>2</v>
      </c>
      <c r="N204" s="31">
        <f t="shared" si="95"/>
        <v>0</v>
      </c>
      <c r="O204" s="32">
        <f t="shared" si="96"/>
        <v>5</v>
      </c>
      <c r="P204" s="33">
        <f t="shared" si="97"/>
        <v>0.19999999999999996</v>
      </c>
      <c r="Q204" s="29">
        <f t="shared" si="98"/>
        <v>0</v>
      </c>
      <c r="R204" s="29">
        <f t="shared" si="98"/>
        <v>0</v>
      </c>
      <c r="S204" s="29">
        <f t="shared" si="99"/>
        <v>24.430665478949898</v>
      </c>
      <c r="T204" s="29">
        <f t="shared" si="99"/>
        <v>0</v>
      </c>
      <c r="U204" s="29">
        <f t="shared" si="99"/>
        <v>0</v>
      </c>
      <c r="V204" s="34">
        <f t="shared" si="100"/>
        <v>1</v>
      </c>
      <c r="W204" s="31">
        <f t="shared" si="101"/>
        <v>0</v>
      </c>
      <c r="X204" s="31">
        <f t="shared" si="102"/>
        <v>4</v>
      </c>
      <c r="Y204" s="32">
        <f t="shared" si="103"/>
        <v>5</v>
      </c>
      <c r="Z204" s="33">
        <f t="shared" si="104"/>
        <v>0.2</v>
      </c>
    </row>
    <row r="205" spans="1:26" ht="11.25">
      <c r="A205" s="27">
        <v>42614</v>
      </c>
      <c r="B205" s="35">
        <f>B203</f>
        <v>248883.4319999999</v>
      </c>
      <c r="C205" s="35">
        <f>C203</f>
        <v>113307.15624999991</v>
      </c>
      <c r="D205" s="37">
        <v>350.8</v>
      </c>
      <c r="E205" s="38">
        <v>3.5</v>
      </c>
      <c r="F205" s="39">
        <v>3.46</v>
      </c>
      <c r="G205" s="29">
        <f t="shared" si="91"/>
        <v>0.2841554750452113</v>
      </c>
      <c r="H205" s="29">
        <f t="shared" si="91"/>
        <v>5.381389048014618</v>
      </c>
      <c r="I205" s="29">
        <f t="shared" si="91"/>
        <v>3.2371983519717373</v>
      </c>
      <c r="J205" s="29">
        <f t="shared" si="92"/>
        <v>-7.692307692307687</v>
      </c>
      <c r="K205" s="30">
        <f t="shared" si="92"/>
        <v>11.053984575835486</v>
      </c>
      <c r="L205" s="31">
        <f t="shared" si="93"/>
        <v>4</v>
      </c>
      <c r="M205" s="31">
        <f t="shared" si="94"/>
        <v>1</v>
      </c>
      <c r="N205" s="31">
        <f t="shared" si="95"/>
        <v>0</v>
      </c>
      <c r="O205" s="32">
        <f t="shared" si="96"/>
        <v>5</v>
      </c>
      <c r="P205" s="33">
        <f t="shared" si="97"/>
        <v>0.6000000000000001</v>
      </c>
      <c r="Q205" s="29">
        <f t="shared" si="98"/>
        <v>0</v>
      </c>
      <c r="R205" s="29">
        <f t="shared" si="98"/>
        <v>0</v>
      </c>
      <c r="S205" s="29">
        <f t="shared" si="99"/>
        <v>-8.24922006868951</v>
      </c>
      <c r="T205" s="29">
        <f t="shared" si="99"/>
        <v>0</v>
      </c>
      <c r="U205" s="29">
        <f t="shared" si="99"/>
        <v>-0.5813953488372103</v>
      </c>
      <c r="V205" s="34">
        <f t="shared" si="100"/>
        <v>0</v>
      </c>
      <c r="W205" s="31">
        <f t="shared" si="101"/>
        <v>2</v>
      </c>
      <c r="X205" s="31">
        <f t="shared" si="102"/>
        <v>3</v>
      </c>
      <c r="Y205" s="32">
        <f t="shared" si="103"/>
        <v>5</v>
      </c>
      <c r="Z205" s="33">
        <f t="shared" si="104"/>
        <v>-0.4</v>
      </c>
    </row>
    <row r="206" spans="1:26" ht="11.25">
      <c r="A206" s="27">
        <v>42644</v>
      </c>
      <c r="B206" s="28">
        <v>247285.69599999994</v>
      </c>
      <c r="C206" s="28">
        <v>110457.24999999993</v>
      </c>
      <c r="D206" s="37">
        <v>374.4</v>
      </c>
      <c r="E206" s="38">
        <v>3.5</v>
      </c>
      <c r="F206" s="39">
        <v>3.47</v>
      </c>
      <c r="G206" s="29">
        <f aca="true" t="shared" si="105" ref="G206:I221">IF(B206="","",((B206/B194)-1)*100)</f>
        <v>-1.2151076811218409</v>
      </c>
      <c r="H206" s="29">
        <f t="shared" si="105"/>
        <v>0.36331896724894897</v>
      </c>
      <c r="I206" s="29">
        <f t="shared" si="105"/>
        <v>-1.0570824524312905</v>
      </c>
      <c r="J206" s="29">
        <f aca="true" t="shared" si="106" ref="J206:K221">IF(E206="","",-((E206/E194)-1)*100)</f>
        <v>-7.692307692307687</v>
      </c>
      <c r="K206" s="30">
        <f t="shared" si="106"/>
        <v>8.684210526315784</v>
      </c>
      <c r="L206" s="31">
        <f t="shared" si="93"/>
        <v>2</v>
      </c>
      <c r="M206" s="31">
        <f t="shared" si="94"/>
        <v>3</v>
      </c>
      <c r="N206" s="31">
        <f t="shared" si="95"/>
        <v>0</v>
      </c>
      <c r="O206" s="32">
        <f t="shared" si="96"/>
        <v>5</v>
      </c>
      <c r="P206" s="33">
        <f t="shared" si="97"/>
        <v>-0.19999999999999996</v>
      </c>
      <c r="Q206" s="29">
        <f aca="true" t="shared" si="107" ref="Q206:R221">IF(B206="","",((B206/B205)-1)*100)</f>
        <v>-0.6419615750075214</v>
      </c>
      <c r="R206" s="29">
        <f t="shared" si="107"/>
        <v>-2.515204109184399</v>
      </c>
      <c r="S206" s="29">
        <f aca="true" t="shared" si="108" ref="S206:U221">IF(D206="","",-((D206/D205)-1)*100)</f>
        <v>-6.727480045610035</v>
      </c>
      <c r="T206" s="29">
        <f t="shared" si="108"/>
        <v>0</v>
      </c>
      <c r="U206" s="29">
        <f t="shared" si="108"/>
        <v>-0.28901734104047616</v>
      </c>
      <c r="V206" s="34">
        <f t="shared" si="100"/>
        <v>0</v>
      </c>
      <c r="W206" s="31">
        <f t="shared" si="101"/>
        <v>4</v>
      </c>
      <c r="X206" s="31">
        <f t="shared" si="102"/>
        <v>1</v>
      </c>
      <c r="Y206" s="32">
        <f t="shared" si="103"/>
        <v>5</v>
      </c>
      <c r="Z206" s="33">
        <f t="shared" si="104"/>
        <v>-0.8</v>
      </c>
    </row>
    <row r="207" spans="1:26" ht="11.25">
      <c r="A207" s="27">
        <v>42675</v>
      </c>
      <c r="B207" s="35">
        <f>B206</f>
        <v>247285.69599999994</v>
      </c>
      <c r="C207" s="35">
        <f>C206</f>
        <v>110457.24999999993</v>
      </c>
      <c r="D207" s="37">
        <v>382</v>
      </c>
      <c r="E207" s="38">
        <v>3.5</v>
      </c>
      <c r="F207" s="39">
        <v>3.77</v>
      </c>
      <c r="G207" s="29">
        <f t="shared" si="105"/>
        <v>-1.2151076811218409</v>
      </c>
      <c r="H207" s="29">
        <f t="shared" si="105"/>
        <v>0.36331896724894897</v>
      </c>
      <c r="I207" s="29">
        <f t="shared" si="105"/>
        <v>0.4734350341925264</v>
      </c>
      <c r="J207" s="29">
        <f t="shared" si="106"/>
        <v>-7.692307692307687</v>
      </c>
      <c r="K207" s="30">
        <f t="shared" si="106"/>
        <v>4.314720812182737</v>
      </c>
      <c r="L207" s="31">
        <f t="shared" si="93"/>
        <v>3</v>
      </c>
      <c r="M207" s="31">
        <f t="shared" si="94"/>
        <v>2</v>
      </c>
      <c r="N207" s="31">
        <f t="shared" si="95"/>
        <v>0</v>
      </c>
      <c r="O207" s="32">
        <f t="shared" si="96"/>
        <v>5</v>
      </c>
      <c r="P207" s="33">
        <f t="shared" si="97"/>
        <v>0.19999999999999996</v>
      </c>
      <c r="Q207" s="29">
        <f t="shared" si="107"/>
        <v>0</v>
      </c>
      <c r="R207" s="29">
        <f t="shared" si="107"/>
        <v>0</v>
      </c>
      <c r="S207" s="29">
        <f t="shared" si="108"/>
        <v>-2.029914529914545</v>
      </c>
      <c r="T207" s="29">
        <f t="shared" si="108"/>
        <v>0</v>
      </c>
      <c r="U207" s="29">
        <f t="shared" si="108"/>
        <v>-8.645533141210372</v>
      </c>
      <c r="V207" s="34">
        <f t="shared" si="100"/>
        <v>0</v>
      </c>
      <c r="W207" s="31">
        <f t="shared" si="101"/>
        <v>2</v>
      </c>
      <c r="X207" s="31">
        <f t="shared" si="102"/>
        <v>3</v>
      </c>
      <c r="Y207" s="32">
        <f t="shared" si="103"/>
        <v>5</v>
      </c>
      <c r="Z207" s="33">
        <f t="shared" si="104"/>
        <v>-0.4</v>
      </c>
    </row>
    <row r="208" spans="1:26" ht="11.25">
      <c r="A208" s="27">
        <v>42705</v>
      </c>
      <c r="B208" s="35">
        <f>B206</f>
        <v>247285.69599999994</v>
      </c>
      <c r="C208" s="35">
        <f>C206</f>
        <v>110457.24999999993</v>
      </c>
      <c r="D208" s="37">
        <v>317.5</v>
      </c>
      <c r="E208" s="38">
        <v>3.64</v>
      </c>
      <c r="F208" s="39">
        <v>4.2</v>
      </c>
      <c r="G208" s="29">
        <f t="shared" si="105"/>
        <v>-1.2151076811218409</v>
      </c>
      <c r="H208" s="29">
        <f t="shared" si="105"/>
        <v>0.36331896724894897</v>
      </c>
      <c r="I208" s="29">
        <f t="shared" si="105"/>
        <v>-9.10392212997424</v>
      </c>
      <c r="J208" s="29">
        <f t="shared" si="106"/>
        <v>-8.01186943620178</v>
      </c>
      <c r="K208" s="30">
        <f t="shared" si="106"/>
        <v>-6.060606060606055</v>
      </c>
      <c r="L208" s="31">
        <f t="shared" si="93"/>
        <v>1</v>
      </c>
      <c r="M208" s="31">
        <f t="shared" si="94"/>
        <v>4</v>
      </c>
      <c r="N208" s="31">
        <f t="shared" si="95"/>
        <v>0</v>
      </c>
      <c r="O208" s="32">
        <f t="shared" si="96"/>
        <v>5</v>
      </c>
      <c r="P208" s="33">
        <f t="shared" si="97"/>
        <v>-0.6000000000000001</v>
      </c>
      <c r="Q208" s="29">
        <f t="shared" si="107"/>
        <v>0</v>
      </c>
      <c r="R208" s="29">
        <f t="shared" si="107"/>
        <v>0</v>
      </c>
      <c r="S208" s="29">
        <f t="shared" si="108"/>
        <v>16.8848167539267</v>
      </c>
      <c r="T208" s="29">
        <f t="shared" si="108"/>
        <v>-4.0000000000000036</v>
      </c>
      <c r="U208" s="29">
        <f t="shared" si="108"/>
        <v>-11.405835543766575</v>
      </c>
      <c r="V208" s="34">
        <f t="shared" si="100"/>
        <v>1</v>
      </c>
      <c r="W208" s="31">
        <f t="shared" si="101"/>
        <v>2</v>
      </c>
      <c r="X208" s="31">
        <f t="shared" si="102"/>
        <v>2</v>
      </c>
      <c r="Y208" s="32">
        <f t="shared" si="103"/>
        <v>5</v>
      </c>
      <c r="Z208" s="33">
        <f t="shared" si="104"/>
        <v>-0.2</v>
      </c>
    </row>
    <row r="209" spans="1:26" ht="11.25">
      <c r="A209" s="27">
        <v>42736</v>
      </c>
      <c r="B209" s="28">
        <v>254811.40000000002</v>
      </c>
      <c r="C209" s="28">
        <v>112194.04687499999</v>
      </c>
      <c r="D209" s="37">
        <v>492.6</v>
      </c>
      <c r="E209" s="38">
        <v>3.75</v>
      </c>
      <c r="F209" s="39">
        <v>4.15</v>
      </c>
      <c r="G209" s="29">
        <f t="shared" si="105"/>
        <v>3.405529023204945</v>
      </c>
      <c r="H209" s="29">
        <f t="shared" si="105"/>
        <v>3.9185123789683196</v>
      </c>
      <c r="I209" s="29">
        <f t="shared" si="105"/>
        <v>32.17064663268046</v>
      </c>
      <c r="J209" s="29">
        <f t="shared" si="106"/>
        <v>-7.14285714285714</v>
      </c>
      <c r="K209" s="30">
        <f t="shared" si="106"/>
        <v>-7.235142118863047</v>
      </c>
      <c r="L209" s="31">
        <f t="shared" si="93"/>
        <v>3</v>
      </c>
      <c r="M209" s="31">
        <f t="shared" si="94"/>
        <v>2</v>
      </c>
      <c r="N209" s="31">
        <f t="shared" si="95"/>
        <v>0</v>
      </c>
      <c r="O209" s="32">
        <f t="shared" si="96"/>
        <v>5</v>
      </c>
      <c r="P209" s="33">
        <f t="shared" si="97"/>
        <v>0.19999999999999996</v>
      </c>
      <c r="Q209" s="29">
        <f t="shared" si="107"/>
        <v>3.0433236219211457</v>
      </c>
      <c r="R209" s="29">
        <f t="shared" si="107"/>
        <v>1.5723701929932776</v>
      </c>
      <c r="S209" s="29">
        <f t="shared" si="108"/>
        <v>-55.14960629921259</v>
      </c>
      <c r="T209" s="29">
        <f t="shared" si="108"/>
        <v>-3.0219780219780112</v>
      </c>
      <c r="U209" s="29">
        <f t="shared" si="108"/>
        <v>1.1904761904761862</v>
      </c>
      <c r="V209" s="34">
        <f t="shared" si="100"/>
        <v>3</v>
      </c>
      <c r="W209" s="31">
        <f t="shared" si="101"/>
        <v>2</v>
      </c>
      <c r="X209" s="31">
        <f t="shared" si="102"/>
        <v>0</v>
      </c>
      <c r="Y209" s="32">
        <f t="shared" si="103"/>
        <v>5</v>
      </c>
      <c r="Z209" s="33">
        <f t="shared" si="104"/>
        <v>0.19999999999999996</v>
      </c>
    </row>
    <row r="210" spans="1:26" ht="11.25">
      <c r="A210" s="27">
        <v>42767</v>
      </c>
      <c r="B210" s="35">
        <f>B209</f>
        <v>254811.40000000002</v>
      </c>
      <c r="C210" s="35">
        <f>C209</f>
        <v>112194.04687499999</v>
      </c>
      <c r="D210" s="37">
        <v>318</v>
      </c>
      <c r="E210" s="38">
        <v>3.75</v>
      </c>
      <c r="F210" s="39">
        <v>4.17</v>
      </c>
      <c r="G210" s="29">
        <f t="shared" si="105"/>
        <v>3.405529023204945</v>
      </c>
      <c r="H210" s="29">
        <f t="shared" si="105"/>
        <v>3.9185123789683196</v>
      </c>
      <c r="I210" s="29">
        <f t="shared" si="105"/>
        <v>-10.999160369437455</v>
      </c>
      <c r="J210" s="29">
        <f t="shared" si="106"/>
        <v>-7.14285714285714</v>
      </c>
      <c r="K210" s="30">
        <f t="shared" si="106"/>
        <v>-13.934426229508201</v>
      </c>
      <c r="L210" s="31">
        <f t="shared" si="93"/>
        <v>2</v>
      </c>
      <c r="M210" s="31">
        <f t="shared" si="94"/>
        <v>3</v>
      </c>
      <c r="N210" s="31">
        <f t="shared" si="95"/>
        <v>0</v>
      </c>
      <c r="O210" s="32">
        <f t="shared" si="96"/>
        <v>5</v>
      </c>
      <c r="P210" s="33">
        <f t="shared" si="97"/>
        <v>-0.19999999999999996</v>
      </c>
      <c r="Q210" s="29">
        <f t="shared" si="107"/>
        <v>0</v>
      </c>
      <c r="R210" s="29">
        <f t="shared" si="107"/>
        <v>0</v>
      </c>
      <c r="S210" s="29">
        <f t="shared" si="108"/>
        <v>35.444579780755184</v>
      </c>
      <c r="T210" s="29">
        <f t="shared" si="108"/>
        <v>0</v>
      </c>
      <c r="U210" s="29">
        <f t="shared" si="108"/>
        <v>-0.48192771084336616</v>
      </c>
      <c r="V210" s="34">
        <f t="shared" si="100"/>
        <v>1</v>
      </c>
      <c r="W210" s="31">
        <f t="shared" si="101"/>
        <v>1</v>
      </c>
      <c r="X210" s="31">
        <f t="shared" si="102"/>
        <v>3</v>
      </c>
      <c r="Y210" s="32">
        <f t="shared" si="103"/>
        <v>5</v>
      </c>
      <c r="Z210" s="33">
        <f t="shared" si="104"/>
        <v>0</v>
      </c>
    </row>
    <row r="211" spans="1:26" ht="11.25">
      <c r="A211" s="27">
        <v>42795</v>
      </c>
      <c r="B211" s="35">
        <f>B209</f>
        <v>254811.40000000002</v>
      </c>
      <c r="C211" s="35">
        <f>C209</f>
        <v>112194.04687499999</v>
      </c>
      <c r="D211" s="37">
        <v>311.6</v>
      </c>
      <c r="E211" s="38">
        <v>3.88</v>
      </c>
      <c r="F211" s="39">
        <v>4.2</v>
      </c>
      <c r="G211" s="29">
        <f t="shared" si="105"/>
        <v>3.405529023204945</v>
      </c>
      <c r="H211" s="29">
        <f t="shared" si="105"/>
        <v>3.9185123789683196</v>
      </c>
      <c r="I211" s="29">
        <f t="shared" si="105"/>
        <v>0.7761966364812523</v>
      </c>
      <c r="J211" s="29">
        <f t="shared" si="106"/>
        <v>-10.857142857142854</v>
      </c>
      <c r="K211" s="30">
        <f t="shared" si="106"/>
        <v>-13.821138211382111</v>
      </c>
      <c r="L211" s="31">
        <f t="shared" si="93"/>
        <v>3</v>
      </c>
      <c r="M211" s="31">
        <f t="shared" si="94"/>
        <v>2</v>
      </c>
      <c r="N211" s="31">
        <f t="shared" si="95"/>
        <v>0</v>
      </c>
      <c r="O211" s="32">
        <f t="shared" si="96"/>
        <v>5</v>
      </c>
      <c r="P211" s="33">
        <f t="shared" si="97"/>
        <v>0.19999999999999996</v>
      </c>
      <c r="Q211" s="29">
        <f t="shared" si="107"/>
        <v>0</v>
      </c>
      <c r="R211" s="29">
        <f t="shared" si="107"/>
        <v>0</v>
      </c>
      <c r="S211" s="29">
        <f t="shared" si="108"/>
        <v>2.0125786163521897</v>
      </c>
      <c r="T211" s="29">
        <f t="shared" si="108"/>
        <v>-3.4666666666666623</v>
      </c>
      <c r="U211" s="29">
        <f t="shared" si="108"/>
        <v>-0.7194244604316502</v>
      </c>
      <c r="V211" s="34">
        <f t="shared" si="100"/>
        <v>1</v>
      </c>
      <c r="W211" s="31">
        <f t="shared" si="101"/>
        <v>2</v>
      </c>
      <c r="X211" s="31">
        <f t="shared" si="102"/>
        <v>2</v>
      </c>
      <c r="Y211" s="32">
        <f t="shared" si="103"/>
        <v>5</v>
      </c>
      <c r="Z211" s="33">
        <f t="shared" si="104"/>
        <v>-0.2</v>
      </c>
    </row>
    <row r="212" spans="1:26" ht="11.25">
      <c r="A212" s="27">
        <v>42826</v>
      </c>
      <c r="B212" s="28">
        <v>256681.60000000012</v>
      </c>
      <c r="C212" s="28">
        <v>111834.46874999997</v>
      </c>
      <c r="D212" s="37">
        <v>265.9</v>
      </c>
      <c r="E212" s="38">
        <v>4</v>
      </c>
      <c r="F212" s="39">
        <v>4.05</v>
      </c>
      <c r="G212" s="29">
        <f t="shared" si="105"/>
        <v>3.1024120945751577</v>
      </c>
      <c r="H212" s="29">
        <f t="shared" si="105"/>
        <v>0.7082099761743565</v>
      </c>
      <c r="I212" s="29">
        <f t="shared" si="105"/>
        <v>-4.455623427955457</v>
      </c>
      <c r="J212" s="29">
        <f t="shared" si="106"/>
        <v>-14.28571428571428</v>
      </c>
      <c r="K212" s="30">
        <f t="shared" si="106"/>
        <v>-12.188365650969523</v>
      </c>
      <c r="L212" s="31">
        <f t="shared" si="93"/>
        <v>2</v>
      </c>
      <c r="M212" s="31">
        <f t="shared" si="94"/>
        <v>3</v>
      </c>
      <c r="N212" s="31">
        <f t="shared" si="95"/>
        <v>0</v>
      </c>
      <c r="O212" s="32">
        <f t="shared" si="96"/>
        <v>5</v>
      </c>
      <c r="P212" s="33">
        <f t="shared" si="97"/>
        <v>-0.19999999999999996</v>
      </c>
      <c r="Q212" s="29">
        <f t="shared" si="107"/>
        <v>0.7339546032870237</v>
      </c>
      <c r="R212" s="29">
        <f t="shared" si="107"/>
        <v>-0.32049661725870315</v>
      </c>
      <c r="S212" s="29">
        <f t="shared" si="108"/>
        <v>14.666238767650853</v>
      </c>
      <c r="T212" s="29">
        <f t="shared" si="108"/>
        <v>-3.0927835051546504</v>
      </c>
      <c r="U212" s="29">
        <f t="shared" si="108"/>
        <v>3.571428571428581</v>
      </c>
      <c r="V212" s="34">
        <f t="shared" si="100"/>
        <v>3</v>
      </c>
      <c r="W212" s="31">
        <f t="shared" si="101"/>
        <v>2</v>
      </c>
      <c r="X212" s="31">
        <f t="shared" si="102"/>
        <v>0</v>
      </c>
      <c r="Y212" s="32">
        <f t="shared" si="103"/>
        <v>5</v>
      </c>
      <c r="Z212" s="33">
        <f t="shared" si="104"/>
        <v>0.19999999999999996</v>
      </c>
    </row>
    <row r="213" spans="1:26" ht="11.25">
      <c r="A213" s="27">
        <v>42856</v>
      </c>
      <c r="B213" s="35">
        <f>B212</f>
        <v>256681.60000000012</v>
      </c>
      <c r="C213" s="35">
        <f>C212</f>
        <v>111834.46874999997</v>
      </c>
      <c r="D213" s="37">
        <v>439.2</v>
      </c>
      <c r="E213" s="38">
        <v>4</v>
      </c>
      <c r="F213" s="39">
        <v>4.01</v>
      </c>
      <c r="G213" s="29">
        <f t="shared" si="105"/>
        <v>3.1024120945751577</v>
      </c>
      <c r="H213" s="29">
        <f t="shared" si="105"/>
        <v>0.7082099761743565</v>
      </c>
      <c r="I213" s="29">
        <f t="shared" si="105"/>
        <v>3.682719546742197</v>
      </c>
      <c r="J213" s="29">
        <f t="shared" si="106"/>
        <v>-14.28571428571428</v>
      </c>
      <c r="K213" s="30">
        <f t="shared" si="106"/>
        <v>-11.388888888888872</v>
      </c>
      <c r="L213" s="31">
        <f t="shared" si="93"/>
        <v>3</v>
      </c>
      <c r="M213" s="31">
        <f t="shared" si="94"/>
        <v>2</v>
      </c>
      <c r="N213" s="31">
        <f t="shared" si="95"/>
        <v>0</v>
      </c>
      <c r="O213" s="32">
        <f t="shared" si="96"/>
        <v>5</v>
      </c>
      <c r="P213" s="33">
        <f t="shared" si="97"/>
        <v>0.19999999999999996</v>
      </c>
      <c r="Q213" s="29">
        <f t="shared" si="107"/>
        <v>0</v>
      </c>
      <c r="R213" s="29">
        <f t="shared" si="107"/>
        <v>0</v>
      </c>
      <c r="S213" s="29">
        <f t="shared" si="108"/>
        <v>-65.17487777359912</v>
      </c>
      <c r="T213" s="29">
        <f t="shared" si="108"/>
        <v>0</v>
      </c>
      <c r="U213" s="29">
        <f t="shared" si="108"/>
        <v>0.987654320987652</v>
      </c>
      <c r="V213" s="34">
        <f t="shared" si="100"/>
        <v>1</v>
      </c>
      <c r="W213" s="31">
        <f t="shared" si="101"/>
        <v>1</v>
      </c>
      <c r="X213" s="31">
        <f t="shared" si="102"/>
        <v>3</v>
      </c>
      <c r="Y213" s="32">
        <f t="shared" si="103"/>
        <v>5</v>
      </c>
      <c r="Z213" s="33">
        <f t="shared" si="104"/>
        <v>0</v>
      </c>
    </row>
    <row r="214" spans="1:26" ht="11.25">
      <c r="A214" s="27">
        <v>42887</v>
      </c>
      <c r="B214" s="35">
        <f>B212</f>
        <v>256681.60000000012</v>
      </c>
      <c r="C214" s="35">
        <f>C212</f>
        <v>111834.46874999997</v>
      </c>
      <c r="D214" s="37">
        <v>368.2</v>
      </c>
      <c r="E214" s="38">
        <v>4.13</v>
      </c>
      <c r="F214" s="39">
        <v>3.9</v>
      </c>
      <c r="G214" s="29">
        <f t="shared" si="105"/>
        <v>3.1024120945751577</v>
      </c>
      <c r="H214" s="29">
        <f t="shared" si="105"/>
        <v>0.7082099761743565</v>
      </c>
      <c r="I214" s="29">
        <f t="shared" si="105"/>
        <v>0.9596928982725572</v>
      </c>
      <c r="J214" s="29">
        <f t="shared" si="106"/>
        <v>-17.999999999999993</v>
      </c>
      <c r="K214" s="30">
        <f t="shared" si="106"/>
        <v>-9.243697478991608</v>
      </c>
      <c r="L214" s="31">
        <f t="shared" si="93"/>
        <v>3</v>
      </c>
      <c r="M214" s="31">
        <f t="shared" si="94"/>
        <v>2</v>
      </c>
      <c r="N214" s="31">
        <f t="shared" si="95"/>
        <v>0</v>
      </c>
      <c r="O214" s="32">
        <f t="shared" si="96"/>
        <v>5</v>
      </c>
      <c r="P214" s="33">
        <f t="shared" si="97"/>
        <v>0.19999999999999996</v>
      </c>
      <c r="Q214" s="29">
        <f t="shared" si="107"/>
        <v>0</v>
      </c>
      <c r="R214" s="29">
        <f t="shared" si="107"/>
        <v>0</v>
      </c>
      <c r="S214" s="29">
        <f t="shared" si="108"/>
        <v>16.165755919854284</v>
      </c>
      <c r="T214" s="29">
        <f t="shared" si="108"/>
        <v>-3.2499999999999973</v>
      </c>
      <c r="U214" s="29">
        <f t="shared" si="108"/>
        <v>2.7431421446383997</v>
      </c>
      <c r="V214" s="34">
        <f t="shared" si="100"/>
        <v>2</v>
      </c>
      <c r="W214" s="31">
        <f t="shared" si="101"/>
        <v>1</v>
      </c>
      <c r="X214" s="31">
        <f t="shared" si="102"/>
        <v>2</v>
      </c>
      <c r="Y214" s="32">
        <f t="shared" si="103"/>
        <v>5</v>
      </c>
      <c r="Z214" s="33">
        <f t="shared" si="104"/>
        <v>0.2</v>
      </c>
    </row>
    <row r="215" spans="1:26" ht="11.25">
      <c r="A215" s="27">
        <v>42917</v>
      </c>
      <c r="B215" s="28">
        <v>258803.10000000015</v>
      </c>
      <c r="C215" s="28">
        <v>113007.56250000001</v>
      </c>
      <c r="D215" s="37">
        <v>435.93</v>
      </c>
      <c r="E215" s="38">
        <v>4.25</v>
      </c>
      <c r="F215" s="39">
        <v>3.97</v>
      </c>
      <c r="G215" s="29">
        <f t="shared" si="105"/>
        <v>3.9856682786342468</v>
      </c>
      <c r="H215" s="29">
        <f t="shared" si="105"/>
        <v>-0.26440849802891186</v>
      </c>
      <c r="I215" s="29">
        <f t="shared" si="105"/>
        <v>1.6547195418273652</v>
      </c>
      <c r="J215" s="29">
        <f t="shared" si="106"/>
        <v>-21.42857142857142</v>
      </c>
      <c r="K215" s="30">
        <f t="shared" si="106"/>
        <v>-15.406976744186052</v>
      </c>
      <c r="L215" s="31">
        <f t="shared" si="93"/>
        <v>2</v>
      </c>
      <c r="M215" s="31">
        <f t="shared" si="94"/>
        <v>3</v>
      </c>
      <c r="N215" s="31">
        <f t="shared" si="95"/>
        <v>0</v>
      </c>
      <c r="O215" s="32">
        <f t="shared" si="96"/>
        <v>5</v>
      </c>
      <c r="P215" s="33">
        <f t="shared" si="97"/>
        <v>-0.19999999999999996</v>
      </c>
      <c r="Q215" s="29">
        <f t="shared" si="107"/>
        <v>0.8265103536833296</v>
      </c>
      <c r="R215" s="29">
        <f t="shared" si="107"/>
        <v>1.0489554455902494</v>
      </c>
      <c r="S215" s="29">
        <f t="shared" si="108"/>
        <v>-18.394894079304724</v>
      </c>
      <c r="T215" s="29">
        <f t="shared" si="108"/>
        <v>-2.9055690072639306</v>
      </c>
      <c r="U215" s="29">
        <f t="shared" si="108"/>
        <v>-1.7948717948718107</v>
      </c>
      <c r="V215" s="34">
        <f t="shared" si="100"/>
        <v>2</v>
      </c>
      <c r="W215" s="31">
        <f t="shared" si="101"/>
        <v>3</v>
      </c>
      <c r="X215" s="31">
        <f t="shared" si="102"/>
        <v>0</v>
      </c>
      <c r="Y215" s="32">
        <f t="shared" si="103"/>
        <v>5</v>
      </c>
      <c r="Z215" s="33">
        <f t="shared" si="104"/>
        <v>-0.19999999999999996</v>
      </c>
    </row>
    <row r="216" spans="1:26" ht="11.25">
      <c r="A216" s="27">
        <v>42948</v>
      </c>
      <c r="B216" s="35">
        <f>B215</f>
        <v>258803.10000000015</v>
      </c>
      <c r="C216" s="35">
        <f>C215</f>
        <v>113007.56250000001</v>
      </c>
      <c r="D216" s="37">
        <v>324.818</v>
      </c>
      <c r="E216" s="38">
        <v>4.25</v>
      </c>
      <c r="F216" s="39">
        <v>3.88</v>
      </c>
      <c r="G216" s="29">
        <f t="shared" si="105"/>
        <v>3.9856682786342468</v>
      </c>
      <c r="H216" s="29">
        <f t="shared" si="105"/>
        <v>-0.26440849802891186</v>
      </c>
      <c r="I216" s="29">
        <f t="shared" si="105"/>
        <v>0.23174220145834035</v>
      </c>
      <c r="J216" s="29">
        <f t="shared" si="106"/>
        <v>-21.42857142857142</v>
      </c>
      <c r="K216" s="30">
        <f t="shared" si="106"/>
        <v>-12.790697674418606</v>
      </c>
      <c r="L216" s="31">
        <f t="shared" si="93"/>
        <v>2</v>
      </c>
      <c r="M216" s="31">
        <f t="shared" si="94"/>
        <v>3</v>
      </c>
      <c r="N216" s="31">
        <f t="shared" si="95"/>
        <v>0</v>
      </c>
      <c r="O216" s="32">
        <f t="shared" si="96"/>
        <v>5</v>
      </c>
      <c r="P216" s="33">
        <f t="shared" si="97"/>
        <v>-0.19999999999999996</v>
      </c>
      <c r="Q216" s="29">
        <f t="shared" si="107"/>
        <v>0</v>
      </c>
      <c r="R216" s="29">
        <f t="shared" si="107"/>
        <v>0</v>
      </c>
      <c r="S216" s="29">
        <f t="shared" si="108"/>
        <v>25.488495859426973</v>
      </c>
      <c r="T216" s="29">
        <f t="shared" si="108"/>
        <v>0</v>
      </c>
      <c r="U216" s="29">
        <f t="shared" si="108"/>
        <v>2.267002518891692</v>
      </c>
      <c r="V216" s="34">
        <f t="shared" si="100"/>
        <v>2</v>
      </c>
      <c r="W216" s="31">
        <f t="shared" si="101"/>
        <v>0</v>
      </c>
      <c r="X216" s="31">
        <f t="shared" si="102"/>
        <v>3</v>
      </c>
      <c r="Y216" s="32">
        <f t="shared" si="103"/>
        <v>5</v>
      </c>
      <c r="Z216" s="33">
        <f t="shared" si="104"/>
        <v>0.4</v>
      </c>
    </row>
    <row r="217" spans="1:26" ht="11.25">
      <c r="A217" s="27">
        <v>42979</v>
      </c>
      <c r="B217" s="35">
        <f>B215</f>
        <v>258803.10000000015</v>
      </c>
      <c r="C217" s="35">
        <f>C215</f>
        <v>113007.56250000001</v>
      </c>
      <c r="D217" s="37">
        <v>273.1</v>
      </c>
      <c r="E217" s="38">
        <v>4.25</v>
      </c>
      <c r="F217" s="39">
        <v>3.81</v>
      </c>
      <c r="G217" s="29">
        <f t="shared" si="105"/>
        <v>3.9856682786342468</v>
      </c>
      <c r="H217" s="29">
        <f t="shared" si="105"/>
        <v>-0.26440849802891186</v>
      </c>
      <c r="I217" s="29">
        <f t="shared" si="105"/>
        <v>-22.149372862029637</v>
      </c>
      <c r="J217" s="29">
        <f t="shared" si="106"/>
        <v>-21.42857142857142</v>
      </c>
      <c r="K217" s="30">
        <f t="shared" si="106"/>
        <v>-10.115606936416178</v>
      </c>
      <c r="L217" s="31">
        <f t="shared" si="93"/>
        <v>1</v>
      </c>
      <c r="M217" s="31">
        <f t="shared" si="94"/>
        <v>4</v>
      </c>
      <c r="N217" s="31">
        <f t="shared" si="95"/>
        <v>0</v>
      </c>
      <c r="O217" s="32">
        <f t="shared" si="96"/>
        <v>5</v>
      </c>
      <c r="P217" s="33">
        <f t="shared" si="97"/>
        <v>-0.6000000000000001</v>
      </c>
      <c r="Q217" s="29">
        <f t="shared" si="107"/>
        <v>0</v>
      </c>
      <c r="R217" s="29">
        <f t="shared" si="107"/>
        <v>0</v>
      </c>
      <c r="S217" s="29">
        <f t="shared" si="108"/>
        <v>15.922147171646884</v>
      </c>
      <c r="T217" s="29">
        <f t="shared" si="108"/>
        <v>0</v>
      </c>
      <c r="U217" s="29">
        <f t="shared" si="108"/>
        <v>1.8041237113401998</v>
      </c>
      <c r="V217" s="34">
        <f t="shared" si="100"/>
        <v>2</v>
      </c>
      <c r="W217" s="31">
        <f t="shared" si="101"/>
        <v>0</v>
      </c>
      <c r="X217" s="31">
        <f t="shared" si="102"/>
        <v>3</v>
      </c>
      <c r="Y217" s="32">
        <f t="shared" si="103"/>
        <v>5</v>
      </c>
      <c r="Z217" s="33">
        <f t="shared" si="104"/>
        <v>0.4</v>
      </c>
    </row>
    <row r="218" spans="1:26" ht="11.25">
      <c r="A218" s="27">
        <v>43009</v>
      </c>
      <c r="B218" s="28">
        <v>260558.1</v>
      </c>
      <c r="C218" s="28">
        <v>113150.73437500003</v>
      </c>
      <c r="D218" s="37">
        <v>469.5</v>
      </c>
      <c r="E218" s="38">
        <v>4.25</v>
      </c>
      <c r="F218" s="39">
        <v>3.9</v>
      </c>
      <c r="G218" s="29">
        <f t="shared" si="105"/>
        <v>5.36723482784871</v>
      </c>
      <c r="H218" s="29">
        <f t="shared" si="105"/>
        <v>2.438485816911151</v>
      </c>
      <c r="I218" s="29">
        <f t="shared" si="105"/>
        <v>25.400641025641036</v>
      </c>
      <c r="J218" s="29">
        <f t="shared" si="106"/>
        <v>-21.42857142857142</v>
      </c>
      <c r="K218" s="30">
        <f t="shared" si="106"/>
        <v>-12.391930835734865</v>
      </c>
      <c r="L218" s="31">
        <f t="shared" si="93"/>
        <v>3</v>
      </c>
      <c r="M218" s="31">
        <f t="shared" si="94"/>
        <v>2</v>
      </c>
      <c r="N218" s="31">
        <f t="shared" si="95"/>
        <v>0</v>
      </c>
      <c r="O218" s="32">
        <f t="shared" si="96"/>
        <v>5</v>
      </c>
      <c r="P218" s="33">
        <f t="shared" si="97"/>
        <v>0.19999999999999996</v>
      </c>
      <c r="Q218" s="29">
        <f t="shared" si="107"/>
        <v>0.6781217071974321</v>
      </c>
      <c r="R218" s="29">
        <f t="shared" si="107"/>
        <v>0.12669229548245564</v>
      </c>
      <c r="S218" s="29">
        <f t="shared" si="108"/>
        <v>-71.91504943244232</v>
      </c>
      <c r="T218" s="29">
        <f t="shared" si="108"/>
        <v>0</v>
      </c>
      <c r="U218" s="29">
        <f t="shared" si="108"/>
        <v>-2.3622047244094446</v>
      </c>
      <c r="V218" s="34">
        <f t="shared" si="100"/>
        <v>2</v>
      </c>
      <c r="W218" s="31">
        <f t="shared" si="101"/>
        <v>2</v>
      </c>
      <c r="X218" s="31">
        <f t="shared" si="102"/>
        <v>1</v>
      </c>
      <c r="Y218" s="32">
        <f t="shared" si="103"/>
        <v>5</v>
      </c>
      <c r="Z218" s="33">
        <f t="shared" si="104"/>
        <v>0</v>
      </c>
    </row>
    <row r="219" spans="1:26" ht="11.25">
      <c r="A219" s="27">
        <v>43040</v>
      </c>
      <c r="B219" s="35">
        <f>B218</f>
        <v>260558.1</v>
      </c>
      <c r="C219" s="35">
        <f>C218</f>
        <v>113150.73437500003</v>
      </c>
      <c r="D219" s="37">
        <v>362.8</v>
      </c>
      <c r="E219" s="38">
        <v>4.25</v>
      </c>
      <c r="F219" s="39">
        <v>3.92</v>
      </c>
      <c r="G219" s="29">
        <f t="shared" si="105"/>
        <v>5.36723482784871</v>
      </c>
      <c r="H219" s="29">
        <f t="shared" si="105"/>
        <v>2.438485816911151</v>
      </c>
      <c r="I219" s="29">
        <f t="shared" si="105"/>
        <v>-5.026178010471205</v>
      </c>
      <c r="J219" s="29">
        <f t="shared" si="106"/>
        <v>-21.42857142857142</v>
      </c>
      <c r="K219" s="30">
        <f t="shared" si="106"/>
        <v>-3.9787798408488007</v>
      </c>
      <c r="L219" s="31">
        <f t="shared" si="93"/>
        <v>2</v>
      </c>
      <c r="M219" s="31">
        <f t="shared" si="94"/>
        <v>3</v>
      </c>
      <c r="N219" s="31">
        <f t="shared" si="95"/>
        <v>0</v>
      </c>
      <c r="O219" s="32">
        <f t="shared" si="96"/>
        <v>5</v>
      </c>
      <c r="P219" s="33">
        <f t="shared" si="97"/>
        <v>-0.19999999999999996</v>
      </c>
      <c r="Q219" s="29">
        <f t="shared" si="107"/>
        <v>0</v>
      </c>
      <c r="R219" s="29">
        <f t="shared" si="107"/>
        <v>0</v>
      </c>
      <c r="S219" s="29">
        <f t="shared" si="108"/>
        <v>22.72630457933972</v>
      </c>
      <c r="T219" s="29">
        <f t="shared" si="108"/>
        <v>0</v>
      </c>
      <c r="U219" s="29">
        <f t="shared" si="108"/>
        <v>-0.512820512820511</v>
      </c>
      <c r="V219" s="34">
        <f t="shared" si="100"/>
        <v>1</v>
      </c>
      <c r="W219" s="31">
        <f t="shared" si="101"/>
        <v>1</v>
      </c>
      <c r="X219" s="31">
        <f t="shared" si="102"/>
        <v>3</v>
      </c>
      <c r="Y219" s="32">
        <f t="shared" si="103"/>
        <v>5</v>
      </c>
      <c r="Z219" s="33">
        <f t="shared" si="104"/>
        <v>0</v>
      </c>
    </row>
    <row r="220" spans="1:26" ht="11.25">
      <c r="A220" s="27">
        <v>43070</v>
      </c>
      <c r="B220" s="35">
        <f>B218</f>
        <v>260558.1</v>
      </c>
      <c r="C220" s="35">
        <f>C218</f>
        <v>113150.73437500003</v>
      </c>
      <c r="D220" s="37">
        <v>297.4</v>
      </c>
      <c r="E220" s="38">
        <v>4.4</v>
      </c>
      <c r="F220" s="39">
        <v>3.95</v>
      </c>
      <c r="G220" s="29">
        <f t="shared" si="105"/>
        <v>5.36723482784871</v>
      </c>
      <c r="H220" s="29">
        <f t="shared" si="105"/>
        <v>2.438485816911151</v>
      </c>
      <c r="I220" s="29">
        <f t="shared" si="105"/>
        <v>-6.330708661417328</v>
      </c>
      <c r="J220" s="29">
        <f t="shared" si="106"/>
        <v>-20.879120879120894</v>
      </c>
      <c r="K220" s="30">
        <f t="shared" si="106"/>
        <v>5.952380952380953</v>
      </c>
      <c r="L220" s="31">
        <f t="shared" si="93"/>
        <v>3</v>
      </c>
      <c r="M220" s="31">
        <f t="shared" si="94"/>
        <v>2</v>
      </c>
      <c r="N220" s="31">
        <f t="shared" si="95"/>
        <v>0</v>
      </c>
      <c r="O220" s="32">
        <f t="shared" si="96"/>
        <v>5</v>
      </c>
      <c r="P220" s="33">
        <f t="shared" si="97"/>
        <v>0.19999999999999996</v>
      </c>
      <c r="Q220" s="29">
        <f t="shared" si="107"/>
        <v>0</v>
      </c>
      <c r="R220" s="29">
        <f t="shared" si="107"/>
        <v>0</v>
      </c>
      <c r="S220" s="29">
        <f t="shared" si="108"/>
        <v>18.026460859977956</v>
      </c>
      <c r="T220" s="29">
        <f t="shared" si="108"/>
        <v>-3.529411764705892</v>
      </c>
      <c r="U220" s="29">
        <f t="shared" si="108"/>
        <v>-0.7653061224489832</v>
      </c>
      <c r="V220" s="34">
        <f t="shared" si="100"/>
        <v>1</v>
      </c>
      <c r="W220" s="31">
        <f t="shared" si="101"/>
        <v>2</v>
      </c>
      <c r="X220" s="31">
        <f t="shared" si="102"/>
        <v>2</v>
      </c>
      <c r="Y220" s="32">
        <f t="shared" si="103"/>
        <v>5</v>
      </c>
      <c r="Z220" s="33">
        <f t="shared" si="104"/>
        <v>-0.2</v>
      </c>
    </row>
    <row r="221" spans="1:26" ht="11.25">
      <c r="A221" s="27">
        <v>43101</v>
      </c>
      <c r="B221" s="28">
        <v>263070.00000000006</v>
      </c>
      <c r="C221" s="28">
        <v>114811.50000000006</v>
      </c>
      <c r="D221" s="37">
        <v>542.4</v>
      </c>
      <c r="E221" s="38">
        <v>4.5</v>
      </c>
      <c r="F221" s="39">
        <v>4.03</v>
      </c>
      <c r="G221" s="29">
        <f t="shared" si="105"/>
        <v>3.241063782860598</v>
      </c>
      <c r="H221" s="29">
        <f t="shared" si="105"/>
        <v>2.332969705528387</v>
      </c>
      <c r="I221" s="29">
        <f t="shared" si="105"/>
        <v>10.109622411693042</v>
      </c>
      <c r="J221" s="29">
        <f t="shared" si="106"/>
        <v>-19.999999999999996</v>
      </c>
      <c r="K221" s="30">
        <f t="shared" si="106"/>
        <v>2.8915662650602414</v>
      </c>
      <c r="L221" s="31">
        <f t="shared" si="93"/>
        <v>4</v>
      </c>
      <c r="M221" s="31">
        <f t="shared" si="94"/>
        <v>1</v>
      </c>
      <c r="N221" s="31">
        <f t="shared" si="95"/>
        <v>0</v>
      </c>
      <c r="O221" s="32">
        <f t="shared" si="96"/>
        <v>5</v>
      </c>
      <c r="P221" s="33">
        <f t="shared" si="97"/>
        <v>0.6000000000000001</v>
      </c>
      <c r="Q221" s="29">
        <f t="shared" si="107"/>
        <v>0.9640460227488878</v>
      </c>
      <c r="R221" s="29">
        <f t="shared" si="107"/>
        <v>1.4677462185052947</v>
      </c>
      <c r="S221" s="29">
        <f t="shared" si="108"/>
        <v>-82.38063214525893</v>
      </c>
      <c r="T221" s="29">
        <f t="shared" si="108"/>
        <v>-2.2727272727272707</v>
      </c>
      <c r="U221" s="29">
        <f t="shared" si="108"/>
        <v>-2.0253164556962133</v>
      </c>
      <c r="V221" s="34">
        <f t="shared" si="100"/>
        <v>2</v>
      </c>
      <c r="W221" s="31">
        <f t="shared" si="101"/>
        <v>3</v>
      </c>
      <c r="X221" s="31">
        <f t="shared" si="102"/>
        <v>0</v>
      </c>
      <c r="Y221" s="32">
        <f t="shared" si="103"/>
        <v>5</v>
      </c>
      <c r="Z221" s="33">
        <f t="shared" si="104"/>
        <v>-0.19999999999999996</v>
      </c>
    </row>
    <row r="222" spans="1:26" ht="11.25">
      <c r="A222" s="27">
        <v>43132</v>
      </c>
      <c r="B222" s="35">
        <f>B221</f>
        <v>263070.00000000006</v>
      </c>
      <c r="C222" s="35">
        <f>C221</f>
        <v>114811.50000000006</v>
      </c>
      <c r="D222" s="37">
        <v>357.5</v>
      </c>
      <c r="E222" s="38">
        <v>4.5</v>
      </c>
      <c r="F222" s="39">
        <v>4.33</v>
      </c>
      <c r="G222" s="29">
        <f aca="true" t="shared" si="109" ref="G222:I237">IF(B222="","",((B222/B210)-1)*100)</f>
        <v>3.241063782860598</v>
      </c>
      <c r="H222" s="29">
        <f t="shared" si="109"/>
        <v>2.332969705528387</v>
      </c>
      <c r="I222" s="29">
        <f t="shared" si="109"/>
        <v>12.421383647798745</v>
      </c>
      <c r="J222" s="29">
        <f aca="true" t="shared" si="110" ref="J222:K237">IF(E222="","",-((E222/E210)-1)*100)</f>
        <v>-19.999999999999996</v>
      </c>
      <c r="K222" s="30">
        <f t="shared" si="110"/>
        <v>-3.83693045563549</v>
      </c>
      <c r="L222" s="31">
        <f t="shared" si="93"/>
        <v>3</v>
      </c>
      <c r="M222" s="31">
        <f t="shared" si="94"/>
        <v>2</v>
      </c>
      <c r="N222" s="31">
        <f t="shared" si="95"/>
        <v>0</v>
      </c>
      <c r="O222" s="32">
        <f t="shared" si="96"/>
        <v>5</v>
      </c>
      <c r="P222" s="33">
        <f t="shared" si="97"/>
        <v>0.19999999999999996</v>
      </c>
      <c r="Q222" s="29">
        <f aca="true" t="shared" si="111" ref="Q222:R237">IF(B222="","",((B222/B221)-1)*100)</f>
        <v>0</v>
      </c>
      <c r="R222" s="29">
        <f t="shared" si="111"/>
        <v>0</v>
      </c>
      <c r="S222" s="29">
        <f aca="true" t="shared" si="112" ref="S222:U237">IF(D222="","",-((D222/D221)-1)*100)</f>
        <v>34.08923303834808</v>
      </c>
      <c r="T222" s="29">
        <f t="shared" si="112"/>
        <v>0</v>
      </c>
      <c r="U222" s="29">
        <f t="shared" si="112"/>
        <v>-7.444168734491319</v>
      </c>
      <c r="V222" s="34">
        <f t="shared" si="100"/>
        <v>1</v>
      </c>
      <c r="W222" s="31">
        <f t="shared" si="101"/>
        <v>1</v>
      </c>
      <c r="X222" s="31">
        <f t="shared" si="102"/>
        <v>3</v>
      </c>
      <c r="Y222" s="32">
        <f t="shared" si="103"/>
        <v>5</v>
      </c>
      <c r="Z222" s="33">
        <f t="shared" si="104"/>
        <v>0</v>
      </c>
    </row>
    <row r="223" spans="1:26" ht="11.25">
      <c r="A223" s="27">
        <v>43160</v>
      </c>
      <c r="B223" s="35">
        <f>B221</f>
        <v>263070.00000000006</v>
      </c>
      <c r="C223" s="35">
        <f>C221</f>
        <v>114811.50000000006</v>
      </c>
      <c r="D223" s="37">
        <v>260.4</v>
      </c>
      <c r="E223" s="38">
        <v>4.58</v>
      </c>
      <c r="F223" s="39">
        <v>4.44</v>
      </c>
      <c r="G223" s="29">
        <f t="shared" si="109"/>
        <v>3.241063782860598</v>
      </c>
      <c r="H223" s="29">
        <f t="shared" si="109"/>
        <v>2.332969705528387</v>
      </c>
      <c r="I223" s="29">
        <f t="shared" si="109"/>
        <v>-16.43132220795893</v>
      </c>
      <c r="J223" s="29">
        <f t="shared" si="110"/>
        <v>-18.041237113402065</v>
      </c>
      <c r="K223" s="30">
        <f t="shared" si="110"/>
        <v>-5.714285714285716</v>
      </c>
      <c r="L223" s="31">
        <f t="shared" si="93"/>
        <v>2</v>
      </c>
      <c r="M223" s="31">
        <f t="shared" si="94"/>
        <v>3</v>
      </c>
      <c r="N223" s="31">
        <f t="shared" si="95"/>
        <v>0</v>
      </c>
      <c r="O223" s="32">
        <f t="shared" si="96"/>
        <v>5</v>
      </c>
      <c r="P223" s="33">
        <f t="shared" si="97"/>
        <v>-0.19999999999999996</v>
      </c>
      <c r="Q223" s="29">
        <f t="shared" si="111"/>
        <v>0</v>
      </c>
      <c r="R223" s="29">
        <f t="shared" si="111"/>
        <v>0</v>
      </c>
      <c r="S223" s="29">
        <f t="shared" si="112"/>
        <v>27.160839160839167</v>
      </c>
      <c r="T223" s="29">
        <f t="shared" si="112"/>
        <v>-1.7777777777777892</v>
      </c>
      <c r="U223" s="29">
        <f t="shared" si="112"/>
        <v>-2.5404157043879882</v>
      </c>
      <c r="V223" s="34">
        <f t="shared" si="100"/>
        <v>1</v>
      </c>
      <c r="W223" s="31">
        <f t="shared" si="101"/>
        <v>2</v>
      </c>
      <c r="X223" s="31">
        <f t="shared" si="102"/>
        <v>2</v>
      </c>
      <c r="Y223" s="32">
        <f t="shared" si="103"/>
        <v>5</v>
      </c>
      <c r="Z223" s="33">
        <f t="shared" si="104"/>
        <v>-0.2</v>
      </c>
    </row>
    <row r="224" spans="1:26" ht="11.25">
      <c r="A224" s="27">
        <v>43191</v>
      </c>
      <c r="B224" s="28">
        <v>263185</v>
      </c>
      <c r="C224" s="28">
        <v>112982.80468750004</v>
      </c>
      <c r="D224" s="37">
        <v>418.4</v>
      </c>
      <c r="E224" s="38">
        <v>4.75</v>
      </c>
      <c r="F224" s="39">
        <v>4.47</v>
      </c>
      <c r="G224" s="29">
        <f t="shared" si="109"/>
        <v>2.533644795731327</v>
      </c>
      <c r="H224" s="29">
        <f t="shared" si="109"/>
        <v>1.026817536968072</v>
      </c>
      <c r="I224" s="29">
        <f t="shared" si="109"/>
        <v>57.35238811583303</v>
      </c>
      <c r="J224" s="29">
        <f t="shared" si="110"/>
        <v>-18.75</v>
      </c>
      <c r="K224" s="30">
        <f t="shared" si="110"/>
        <v>-10.370370370370363</v>
      </c>
      <c r="L224" s="31">
        <f t="shared" si="93"/>
        <v>3</v>
      </c>
      <c r="M224" s="31">
        <f t="shared" si="94"/>
        <v>2</v>
      </c>
      <c r="N224" s="31">
        <f t="shared" si="95"/>
        <v>0</v>
      </c>
      <c r="O224" s="32">
        <f t="shared" si="96"/>
        <v>5</v>
      </c>
      <c r="P224" s="33">
        <f t="shared" si="97"/>
        <v>0.19999999999999996</v>
      </c>
      <c r="Q224" s="29">
        <f t="shared" si="111"/>
        <v>0.043714600676603155</v>
      </c>
      <c r="R224" s="29">
        <f t="shared" si="111"/>
        <v>-1.592780612133815</v>
      </c>
      <c r="S224" s="29">
        <f t="shared" si="112"/>
        <v>-60.675883256528415</v>
      </c>
      <c r="T224" s="29">
        <f t="shared" si="112"/>
        <v>-3.7117903930131035</v>
      </c>
      <c r="U224" s="29">
        <f t="shared" si="112"/>
        <v>-0.6756756756756577</v>
      </c>
      <c r="V224" s="34">
        <f t="shared" si="100"/>
        <v>1</v>
      </c>
      <c r="W224" s="31">
        <f t="shared" si="101"/>
        <v>4</v>
      </c>
      <c r="X224" s="31">
        <f t="shared" si="102"/>
        <v>0</v>
      </c>
      <c r="Y224" s="32">
        <f t="shared" si="103"/>
        <v>5</v>
      </c>
      <c r="Z224" s="33">
        <f t="shared" si="104"/>
        <v>-0.6000000000000001</v>
      </c>
    </row>
    <row r="225" spans="1:26" ht="11.25">
      <c r="A225" s="27">
        <v>43221</v>
      </c>
      <c r="B225" s="35">
        <f>B224</f>
        <v>263185</v>
      </c>
      <c r="C225" s="35">
        <f>C224</f>
        <v>112982.80468750004</v>
      </c>
      <c r="D225" s="37">
        <v>362.1</v>
      </c>
      <c r="E225" s="38">
        <v>4.75</v>
      </c>
      <c r="F225" s="39">
        <v>4.59</v>
      </c>
      <c r="G225" s="29">
        <f t="shared" si="109"/>
        <v>2.533644795731327</v>
      </c>
      <c r="H225" s="29">
        <f t="shared" si="109"/>
        <v>1.026817536968072</v>
      </c>
      <c r="I225" s="29">
        <f t="shared" si="109"/>
        <v>-17.55464480874316</v>
      </c>
      <c r="J225" s="29">
        <f t="shared" si="110"/>
        <v>-18.75</v>
      </c>
      <c r="K225" s="30">
        <f t="shared" si="110"/>
        <v>-14.463840399002503</v>
      </c>
      <c r="L225" s="31">
        <f t="shared" si="93"/>
        <v>2</v>
      </c>
      <c r="M225" s="31">
        <f t="shared" si="94"/>
        <v>3</v>
      </c>
      <c r="N225" s="31">
        <f t="shared" si="95"/>
        <v>0</v>
      </c>
      <c r="O225" s="32">
        <f t="shared" si="96"/>
        <v>5</v>
      </c>
      <c r="P225" s="33">
        <f t="shared" si="97"/>
        <v>-0.19999999999999996</v>
      </c>
      <c r="Q225" s="29">
        <f t="shared" si="111"/>
        <v>0</v>
      </c>
      <c r="R225" s="29">
        <f t="shared" si="111"/>
        <v>0</v>
      </c>
      <c r="S225" s="29">
        <f t="shared" si="112"/>
        <v>13.45602294455066</v>
      </c>
      <c r="T225" s="29">
        <f t="shared" si="112"/>
        <v>0</v>
      </c>
      <c r="U225" s="29">
        <f t="shared" si="112"/>
        <v>-2.684563758389258</v>
      </c>
      <c r="V225" s="34">
        <f t="shared" si="100"/>
        <v>1</v>
      </c>
      <c r="W225" s="31">
        <f t="shared" si="101"/>
        <v>1</v>
      </c>
      <c r="X225" s="31">
        <f t="shared" si="102"/>
        <v>3</v>
      </c>
      <c r="Y225" s="32">
        <f t="shared" si="103"/>
        <v>5</v>
      </c>
      <c r="Z225" s="33">
        <f t="shared" si="104"/>
        <v>0</v>
      </c>
    </row>
    <row r="226" spans="1:26" ht="11.25">
      <c r="A226" s="27">
        <v>43252</v>
      </c>
      <c r="B226" s="35">
        <f>B224</f>
        <v>263185</v>
      </c>
      <c r="C226" s="35">
        <f>C224</f>
        <v>112982.80468750004</v>
      </c>
      <c r="D226" s="37">
        <v>292.9</v>
      </c>
      <c r="E226" s="38">
        <v>4.89</v>
      </c>
      <c r="F226" s="39">
        <v>4.57</v>
      </c>
      <c r="G226" s="29">
        <f t="shared" si="109"/>
        <v>2.533644795731327</v>
      </c>
      <c r="H226" s="29">
        <f t="shared" si="109"/>
        <v>1.026817536968072</v>
      </c>
      <c r="I226" s="29">
        <f t="shared" si="109"/>
        <v>-20.450841933731667</v>
      </c>
      <c r="J226" s="29">
        <f t="shared" si="110"/>
        <v>-18.401937046004836</v>
      </c>
      <c r="K226" s="30">
        <f t="shared" si="110"/>
        <v>-17.179487179487186</v>
      </c>
      <c r="L226" s="31">
        <f t="shared" si="93"/>
        <v>2</v>
      </c>
      <c r="M226" s="31">
        <f t="shared" si="94"/>
        <v>3</v>
      </c>
      <c r="N226" s="31">
        <f t="shared" si="95"/>
        <v>0</v>
      </c>
      <c r="O226" s="32">
        <f t="shared" si="96"/>
        <v>5</v>
      </c>
      <c r="P226" s="33">
        <f t="shared" si="97"/>
        <v>-0.19999999999999996</v>
      </c>
      <c r="Q226" s="29">
        <f t="shared" si="111"/>
        <v>0</v>
      </c>
      <c r="R226" s="29">
        <f t="shared" si="111"/>
        <v>0</v>
      </c>
      <c r="S226" s="29">
        <f t="shared" si="112"/>
        <v>19.11074288870479</v>
      </c>
      <c r="T226" s="29">
        <f t="shared" si="112"/>
        <v>-2.947368421052632</v>
      </c>
      <c r="U226" s="29">
        <f t="shared" si="112"/>
        <v>0.43572984749454813</v>
      </c>
      <c r="V226" s="34">
        <f t="shared" si="100"/>
        <v>2</v>
      </c>
      <c r="W226" s="31">
        <f t="shared" si="101"/>
        <v>1</v>
      </c>
      <c r="X226" s="31">
        <f t="shared" si="102"/>
        <v>2</v>
      </c>
      <c r="Y226" s="32">
        <f t="shared" si="103"/>
        <v>5</v>
      </c>
      <c r="Z226" s="33">
        <f t="shared" si="104"/>
        <v>0.2</v>
      </c>
    </row>
    <row r="227" spans="1:26" ht="11.25">
      <c r="A227" s="27">
        <v>43282</v>
      </c>
      <c r="B227" s="28">
        <v>267948.3999999999</v>
      </c>
      <c r="C227" s="28">
        <v>115955.421875</v>
      </c>
      <c r="D227" s="41">
        <v>567.4</v>
      </c>
      <c r="E227" s="38">
        <v>5</v>
      </c>
      <c r="F227" s="39">
        <v>4.53</v>
      </c>
      <c r="G227" s="29">
        <f t="shared" si="109"/>
        <v>3.5336902842352913</v>
      </c>
      <c r="H227" s="29">
        <f t="shared" si="109"/>
        <v>2.608550533952081</v>
      </c>
      <c r="I227" s="29">
        <f t="shared" si="109"/>
        <v>30.158511687656265</v>
      </c>
      <c r="J227" s="29">
        <f t="shared" si="110"/>
        <v>-17.647058823529417</v>
      </c>
      <c r="K227" s="30">
        <f t="shared" si="110"/>
        <v>-14.10579345088161</v>
      </c>
      <c r="L227" s="31">
        <f t="shared" si="93"/>
        <v>3</v>
      </c>
      <c r="M227" s="31">
        <f t="shared" si="94"/>
        <v>2</v>
      </c>
      <c r="N227" s="31">
        <f t="shared" si="95"/>
        <v>0</v>
      </c>
      <c r="O227" s="32">
        <f t="shared" si="96"/>
        <v>5</v>
      </c>
      <c r="P227" s="33">
        <f t="shared" si="97"/>
        <v>0.19999999999999996</v>
      </c>
      <c r="Q227" s="29">
        <f t="shared" si="111"/>
        <v>1.8099055797252461</v>
      </c>
      <c r="R227" s="29">
        <f t="shared" si="111"/>
        <v>2.631035046193042</v>
      </c>
      <c r="S227" s="29">
        <f t="shared" si="112"/>
        <v>-93.71799248890407</v>
      </c>
      <c r="T227" s="29">
        <f t="shared" si="112"/>
        <v>-2.249488752556239</v>
      </c>
      <c r="U227" s="29">
        <f t="shared" si="112"/>
        <v>0.8752735229759279</v>
      </c>
      <c r="V227" s="34">
        <f t="shared" si="100"/>
        <v>3</v>
      </c>
      <c r="W227" s="31">
        <f t="shared" si="101"/>
        <v>2</v>
      </c>
      <c r="X227" s="31">
        <f t="shared" si="102"/>
        <v>0</v>
      </c>
      <c r="Y227" s="32">
        <f t="shared" si="103"/>
        <v>5</v>
      </c>
      <c r="Z227" s="33">
        <f t="shared" si="104"/>
        <v>0.19999999999999996</v>
      </c>
    </row>
    <row r="228" spans="1:26" ht="11.25">
      <c r="A228" s="27">
        <v>43313</v>
      </c>
      <c r="B228" s="35">
        <f>B227</f>
        <v>267948.3999999999</v>
      </c>
      <c r="C228" s="35">
        <f>C227</f>
        <v>115955.421875</v>
      </c>
      <c r="D228" s="37">
        <v>343.86</v>
      </c>
      <c r="E228" s="38">
        <v>5</v>
      </c>
      <c r="F228" s="39">
        <v>4.55</v>
      </c>
      <c r="G228" s="29">
        <f t="shared" si="109"/>
        <v>3.5336902842352913</v>
      </c>
      <c r="H228" s="29">
        <f t="shared" si="109"/>
        <v>2.608550533952081</v>
      </c>
      <c r="I228" s="29">
        <f t="shared" si="109"/>
        <v>5.862359844589893</v>
      </c>
      <c r="J228" s="29">
        <f t="shared" si="110"/>
        <v>-17.647058823529417</v>
      </c>
      <c r="K228" s="30">
        <f t="shared" si="110"/>
        <v>-17.268041237113408</v>
      </c>
      <c r="L228" s="31">
        <f t="shared" si="93"/>
        <v>3</v>
      </c>
      <c r="M228" s="31">
        <f t="shared" si="94"/>
        <v>2</v>
      </c>
      <c r="N228" s="31">
        <f t="shared" si="95"/>
        <v>0</v>
      </c>
      <c r="O228" s="32">
        <f t="shared" si="96"/>
        <v>5</v>
      </c>
      <c r="P228" s="33">
        <f t="shared" si="97"/>
        <v>0.19999999999999996</v>
      </c>
      <c r="Q228" s="29">
        <f t="shared" si="111"/>
        <v>0</v>
      </c>
      <c r="R228" s="29">
        <f t="shared" si="111"/>
        <v>0</v>
      </c>
      <c r="S228" s="29">
        <f t="shared" si="112"/>
        <v>39.39725061684878</v>
      </c>
      <c r="T228" s="29">
        <f t="shared" si="112"/>
        <v>0</v>
      </c>
      <c r="U228" s="29">
        <f t="shared" si="112"/>
        <v>-0.44150110375273943</v>
      </c>
      <c r="V228" s="34">
        <f t="shared" si="100"/>
        <v>1</v>
      </c>
      <c r="W228" s="31">
        <f t="shared" si="101"/>
        <v>1</v>
      </c>
      <c r="X228" s="31">
        <f t="shared" si="102"/>
        <v>3</v>
      </c>
      <c r="Y228" s="32">
        <f t="shared" si="103"/>
        <v>5</v>
      </c>
      <c r="Z228" s="33">
        <f t="shared" si="104"/>
        <v>0</v>
      </c>
    </row>
    <row r="229" spans="1:26" ht="11.25">
      <c r="A229" s="27">
        <v>43344</v>
      </c>
      <c r="B229" s="35">
        <f>B227</f>
        <v>267948.3999999999</v>
      </c>
      <c r="C229" s="35">
        <f>C227</f>
        <v>115955.421875</v>
      </c>
      <c r="D229" s="37">
        <v>274.2</v>
      </c>
      <c r="E229" s="38">
        <v>5.03</v>
      </c>
      <c r="F229" s="39">
        <v>4.63</v>
      </c>
      <c r="G229" s="29">
        <f t="shared" si="109"/>
        <v>3.5336902842352913</v>
      </c>
      <c r="H229" s="29">
        <f t="shared" si="109"/>
        <v>2.608550533952081</v>
      </c>
      <c r="I229" s="29">
        <f t="shared" si="109"/>
        <v>0.4027828634199704</v>
      </c>
      <c r="J229" s="29">
        <f t="shared" si="110"/>
        <v>-18.352941176470594</v>
      </c>
      <c r="K229" s="30">
        <f t="shared" si="110"/>
        <v>-21.52230971128608</v>
      </c>
      <c r="L229" s="31">
        <f t="shared" si="93"/>
        <v>3</v>
      </c>
      <c r="M229" s="31">
        <f t="shared" si="94"/>
        <v>2</v>
      </c>
      <c r="N229" s="31">
        <f t="shared" si="95"/>
        <v>0</v>
      </c>
      <c r="O229" s="32">
        <f t="shared" si="96"/>
        <v>5</v>
      </c>
      <c r="P229" s="33">
        <f t="shared" si="97"/>
        <v>0.19999999999999996</v>
      </c>
      <c r="Q229" s="29">
        <f t="shared" si="111"/>
        <v>0</v>
      </c>
      <c r="R229" s="29">
        <f t="shared" si="111"/>
        <v>0</v>
      </c>
      <c r="S229" s="29">
        <f t="shared" si="112"/>
        <v>20.258244634444257</v>
      </c>
      <c r="T229" s="29">
        <f t="shared" si="112"/>
        <v>-0.6000000000000005</v>
      </c>
      <c r="U229" s="29">
        <f t="shared" si="112"/>
        <v>-1.758241758241752</v>
      </c>
      <c r="V229" s="34">
        <f t="shared" si="100"/>
        <v>1</v>
      </c>
      <c r="W229" s="31">
        <f t="shared" si="101"/>
        <v>2</v>
      </c>
      <c r="X229" s="31">
        <f t="shared" si="102"/>
        <v>2</v>
      </c>
      <c r="Y229" s="32">
        <f t="shared" si="103"/>
        <v>5</v>
      </c>
      <c r="Z229" s="33">
        <f t="shared" si="104"/>
        <v>-0.2</v>
      </c>
    </row>
    <row r="230" spans="1:26" ht="11.25">
      <c r="A230" s="27">
        <v>43374</v>
      </c>
      <c r="B230" s="28">
        <v>268374.5000000001</v>
      </c>
      <c r="C230" s="28">
        <v>114932.21093749991</v>
      </c>
      <c r="D230" s="37">
        <v>497.3</v>
      </c>
      <c r="E230" s="38">
        <v>5.25</v>
      </c>
      <c r="F230" s="39">
        <v>4.83</v>
      </c>
      <c r="G230" s="29">
        <f t="shared" si="109"/>
        <v>2.9998683594945286</v>
      </c>
      <c r="H230" s="29">
        <f t="shared" si="109"/>
        <v>1.5744277510349791</v>
      </c>
      <c r="I230" s="29">
        <f t="shared" si="109"/>
        <v>5.9211927582534685</v>
      </c>
      <c r="J230" s="29">
        <f t="shared" si="110"/>
        <v>-23.529411764705888</v>
      </c>
      <c r="K230" s="30">
        <f t="shared" si="110"/>
        <v>-23.84615384615385</v>
      </c>
      <c r="L230" s="31">
        <f t="shared" si="93"/>
        <v>3</v>
      </c>
      <c r="M230" s="31">
        <f t="shared" si="94"/>
        <v>2</v>
      </c>
      <c r="N230" s="31">
        <f t="shared" si="95"/>
        <v>0</v>
      </c>
      <c r="O230" s="32">
        <f t="shared" si="96"/>
        <v>5</v>
      </c>
      <c r="P230" s="33">
        <f t="shared" si="97"/>
        <v>0.19999999999999996</v>
      </c>
      <c r="Q230" s="29">
        <f t="shared" si="111"/>
        <v>0.1590231552045962</v>
      </c>
      <c r="R230" s="29">
        <f t="shared" si="111"/>
        <v>-0.8824175023080083</v>
      </c>
      <c r="S230" s="29">
        <f t="shared" si="112"/>
        <v>-81.36396790663751</v>
      </c>
      <c r="T230" s="29">
        <f t="shared" si="112"/>
        <v>-4.373757455268379</v>
      </c>
      <c r="U230" s="29">
        <f t="shared" si="112"/>
        <v>-4.3196544276457916</v>
      </c>
      <c r="V230" s="34">
        <f t="shared" si="100"/>
        <v>1</v>
      </c>
      <c r="W230" s="31">
        <f t="shared" si="101"/>
        <v>4</v>
      </c>
      <c r="X230" s="31">
        <f t="shared" si="102"/>
        <v>0</v>
      </c>
      <c r="Y230" s="32">
        <f t="shared" si="103"/>
        <v>5</v>
      </c>
      <c r="Z230" s="33">
        <f t="shared" si="104"/>
        <v>-0.6000000000000001</v>
      </c>
    </row>
    <row r="231" spans="1:26" ht="11.25">
      <c r="A231" s="27">
        <v>43405</v>
      </c>
      <c r="B231" s="35">
        <f>B230</f>
        <v>268374.5000000001</v>
      </c>
      <c r="C231" s="35">
        <f>C230</f>
        <v>114932.21093749991</v>
      </c>
      <c r="D231" s="37">
        <v>393.4</v>
      </c>
      <c r="E231" s="38">
        <v>5.25</v>
      </c>
      <c r="F231" s="39">
        <v>4.87</v>
      </c>
      <c r="G231" s="29">
        <f t="shared" si="109"/>
        <v>2.9998683594945286</v>
      </c>
      <c r="H231" s="29">
        <f t="shared" si="109"/>
        <v>1.5744277510349791</v>
      </c>
      <c r="I231" s="29">
        <f t="shared" si="109"/>
        <v>8.434399117971324</v>
      </c>
      <c r="J231" s="29">
        <f t="shared" si="110"/>
        <v>-23.529411764705888</v>
      </c>
      <c r="K231" s="30">
        <f t="shared" si="110"/>
        <v>-24.234693877551017</v>
      </c>
      <c r="L231" s="31">
        <f t="shared" si="93"/>
        <v>3</v>
      </c>
      <c r="M231" s="31">
        <f t="shared" si="94"/>
        <v>2</v>
      </c>
      <c r="N231" s="31">
        <f t="shared" si="95"/>
        <v>0</v>
      </c>
      <c r="O231" s="32">
        <f t="shared" si="96"/>
        <v>5</v>
      </c>
      <c r="P231" s="33">
        <f t="shared" si="97"/>
        <v>0.19999999999999996</v>
      </c>
      <c r="Q231" s="29">
        <f t="shared" si="111"/>
        <v>0</v>
      </c>
      <c r="R231" s="29">
        <f t="shared" si="111"/>
        <v>0</v>
      </c>
      <c r="S231" s="29">
        <f t="shared" si="112"/>
        <v>20.892821234667213</v>
      </c>
      <c r="T231" s="29">
        <f t="shared" si="112"/>
        <v>0</v>
      </c>
      <c r="U231" s="29">
        <f t="shared" si="112"/>
        <v>-0.8281573498964745</v>
      </c>
      <c r="V231" s="34">
        <f t="shared" si="100"/>
        <v>1</v>
      </c>
      <c r="W231" s="31">
        <f t="shared" si="101"/>
        <v>1</v>
      </c>
      <c r="X231" s="31">
        <f t="shared" si="102"/>
        <v>3</v>
      </c>
      <c r="Y231" s="32">
        <f t="shared" si="103"/>
        <v>5</v>
      </c>
      <c r="Z231" s="33">
        <f t="shared" si="104"/>
        <v>0</v>
      </c>
    </row>
    <row r="232" spans="1:26" ht="11.25">
      <c r="A232" s="27">
        <v>43435</v>
      </c>
      <c r="B232" s="35">
        <f>B230</f>
        <v>268374.5000000001</v>
      </c>
      <c r="C232" s="35">
        <f>C230</f>
        <v>114932.21093749991</v>
      </c>
      <c r="D232" s="37">
        <v>397.1</v>
      </c>
      <c r="E232" s="38">
        <v>5.35</v>
      </c>
      <c r="F232" s="39">
        <v>4.64</v>
      </c>
      <c r="G232" s="29">
        <f t="shared" si="109"/>
        <v>2.9998683594945286</v>
      </c>
      <c r="H232" s="29">
        <f t="shared" si="109"/>
        <v>1.5744277510349791</v>
      </c>
      <c r="I232" s="29">
        <f t="shared" si="109"/>
        <v>33.52387357094824</v>
      </c>
      <c r="J232" s="29">
        <f t="shared" si="110"/>
        <v>-21.590909090909083</v>
      </c>
      <c r="K232" s="30">
        <f t="shared" si="110"/>
        <v>-17.46835443037973</v>
      </c>
      <c r="L232" s="31">
        <f t="shared" si="93"/>
        <v>3</v>
      </c>
      <c r="M232" s="31">
        <f t="shared" si="94"/>
        <v>2</v>
      </c>
      <c r="N232" s="31">
        <f t="shared" si="95"/>
        <v>0</v>
      </c>
      <c r="O232" s="32">
        <f t="shared" si="96"/>
        <v>5</v>
      </c>
      <c r="P232" s="33">
        <f t="shared" si="97"/>
        <v>0.19999999999999996</v>
      </c>
      <c r="Q232" s="29">
        <f t="shared" si="111"/>
        <v>0</v>
      </c>
      <c r="R232" s="29">
        <f t="shared" si="111"/>
        <v>0</v>
      </c>
      <c r="S232" s="29">
        <f t="shared" si="112"/>
        <v>-0.9405185561769391</v>
      </c>
      <c r="T232" s="29">
        <f t="shared" si="112"/>
        <v>-1.904761904761898</v>
      </c>
      <c r="U232" s="29">
        <f t="shared" si="112"/>
        <v>4.722792607802884</v>
      </c>
      <c r="V232" s="34">
        <f t="shared" si="100"/>
        <v>1</v>
      </c>
      <c r="W232" s="31">
        <f t="shared" si="101"/>
        <v>2</v>
      </c>
      <c r="X232" s="31">
        <f t="shared" si="102"/>
        <v>2</v>
      </c>
      <c r="Y232" s="32">
        <f t="shared" si="103"/>
        <v>5</v>
      </c>
      <c r="Z232" s="33">
        <f t="shared" si="104"/>
        <v>-0.2</v>
      </c>
    </row>
    <row r="233" spans="1:26" ht="11.25">
      <c r="A233" s="27">
        <v>43466</v>
      </c>
      <c r="B233" s="28">
        <v>269372.09999999974</v>
      </c>
      <c r="C233" s="28">
        <v>117537.76562500001</v>
      </c>
      <c r="D233" s="37">
        <v>488.1</v>
      </c>
      <c r="E233" s="38">
        <v>5.5</v>
      </c>
      <c r="F233" s="39">
        <v>4.46</v>
      </c>
      <c r="G233" s="29">
        <f t="shared" si="109"/>
        <v>2.395598129775234</v>
      </c>
      <c r="H233" s="29">
        <f t="shared" si="109"/>
        <v>2.374557971109126</v>
      </c>
      <c r="I233" s="29">
        <f t="shared" si="109"/>
        <v>-10.011061946902643</v>
      </c>
      <c r="J233" s="29">
        <f t="shared" si="110"/>
        <v>-22.222222222222232</v>
      </c>
      <c r="K233" s="30">
        <f t="shared" si="110"/>
        <v>-10.66997518610422</v>
      </c>
      <c r="L233" s="31">
        <f t="shared" si="93"/>
        <v>2</v>
      </c>
      <c r="M233" s="31">
        <f t="shared" si="94"/>
        <v>3</v>
      </c>
      <c r="N233" s="31">
        <f t="shared" si="95"/>
        <v>0</v>
      </c>
      <c r="O233" s="32">
        <f t="shared" si="96"/>
        <v>5</v>
      </c>
      <c r="P233" s="33">
        <f t="shared" si="97"/>
        <v>-0.19999999999999996</v>
      </c>
      <c r="Q233" s="29">
        <f t="shared" si="111"/>
        <v>0.3717193697611476</v>
      </c>
      <c r="R233" s="29">
        <f t="shared" si="111"/>
        <v>2.2670360782644394</v>
      </c>
      <c r="S233" s="29">
        <f t="shared" si="112"/>
        <v>-22.916142029715438</v>
      </c>
      <c r="T233" s="29">
        <f t="shared" si="112"/>
        <v>-2.8037383177570208</v>
      </c>
      <c r="U233" s="29">
        <f t="shared" si="112"/>
        <v>3.87931034482758</v>
      </c>
      <c r="V233" s="34">
        <f t="shared" si="100"/>
        <v>3</v>
      </c>
      <c r="W233" s="31">
        <f t="shared" si="101"/>
        <v>2</v>
      </c>
      <c r="X233" s="31">
        <f t="shared" si="102"/>
        <v>0</v>
      </c>
      <c r="Y233" s="32">
        <f t="shared" si="103"/>
        <v>5</v>
      </c>
      <c r="Z233" s="33">
        <f t="shared" si="104"/>
        <v>0.19999999999999996</v>
      </c>
    </row>
    <row r="234" spans="1:26" ht="11.25">
      <c r="A234" s="27">
        <v>43497</v>
      </c>
      <c r="B234" s="35">
        <f>B233</f>
        <v>269372.09999999974</v>
      </c>
      <c r="C234" s="35">
        <f>C233</f>
        <v>117537.76562500001</v>
      </c>
      <c r="D234" s="37">
        <v>338.7</v>
      </c>
      <c r="E234" s="38">
        <v>5.5</v>
      </c>
      <c r="F234" s="39">
        <v>4.37</v>
      </c>
      <c r="G234" s="29">
        <f t="shared" si="109"/>
        <v>2.395598129775234</v>
      </c>
      <c r="H234" s="29">
        <f t="shared" si="109"/>
        <v>2.374557971109126</v>
      </c>
      <c r="I234" s="29">
        <f t="shared" si="109"/>
        <v>-5.258741258741262</v>
      </c>
      <c r="J234" s="29">
        <f t="shared" si="110"/>
        <v>-22.222222222222232</v>
      </c>
      <c r="K234" s="30">
        <f t="shared" si="110"/>
        <v>-0.9237875288683695</v>
      </c>
      <c r="L234" s="31">
        <f t="shared" si="93"/>
        <v>2</v>
      </c>
      <c r="M234" s="31">
        <f t="shared" si="94"/>
        <v>3</v>
      </c>
      <c r="N234" s="31">
        <f t="shared" si="95"/>
        <v>0</v>
      </c>
      <c r="O234" s="32">
        <f t="shared" si="96"/>
        <v>5</v>
      </c>
      <c r="P234" s="33">
        <f t="shared" si="97"/>
        <v>-0.19999999999999996</v>
      </c>
      <c r="Q234" s="29">
        <f t="shared" si="111"/>
        <v>0</v>
      </c>
      <c r="R234" s="29">
        <f t="shared" si="111"/>
        <v>0</v>
      </c>
      <c r="S234" s="29">
        <f t="shared" si="112"/>
        <v>30.608481868469582</v>
      </c>
      <c r="T234" s="29">
        <f t="shared" si="112"/>
        <v>0</v>
      </c>
      <c r="U234" s="29">
        <f t="shared" si="112"/>
        <v>2.0179372197309364</v>
      </c>
      <c r="V234" s="34">
        <f t="shared" si="100"/>
        <v>2</v>
      </c>
      <c r="W234" s="31">
        <f t="shared" si="101"/>
        <v>0</v>
      </c>
      <c r="X234" s="31">
        <f t="shared" si="102"/>
        <v>3</v>
      </c>
      <c r="Y234" s="32">
        <f t="shared" si="103"/>
        <v>5</v>
      </c>
      <c r="Z234" s="33">
        <f t="shared" si="104"/>
        <v>0.4</v>
      </c>
    </row>
    <row r="235" spans="1:26" ht="11.25">
      <c r="A235" s="27">
        <v>43525</v>
      </c>
      <c r="B235" s="35">
        <f>B233</f>
        <v>269372.09999999974</v>
      </c>
      <c r="C235" s="35">
        <f>C233</f>
        <v>117537.76562500001</v>
      </c>
      <c r="D235" s="37">
        <v>246.6</v>
      </c>
      <c r="E235" s="38">
        <v>5.5</v>
      </c>
      <c r="F235" s="39">
        <v>4.27</v>
      </c>
      <c r="G235" s="29">
        <f t="shared" si="109"/>
        <v>2.395598129775234</v>
      </c>
      <c r="H235" s="29">
        <f t="shared" si="109"/>
        <v>2.374557971109126</v>
      </c>
      <c r="I235" s="29">
        <f t="shared" si="109"/>
        <v>-5.299539170506906</v>
      </c>
      <c r="J235" s="29">
        <f t="shared" si="110"/>
        <v>-20.087336244541486</v>
      </c>
      <c r="K235" s="30">
        <f t="shared" si="110"/>
        <v>3.8288288288288452</v>
      </c>
      <c r="L235" s="31">
        <f t="shared" si="93"/>
        <v>3</v>
      </c>
      <c r="M235" s="31">
        <f t="shared" si="94"/>
        <v>2</v>
      </c>
      <c r="N235" s="31">
        <f t="shared" si="95"/>
        <v>0</v>
      </c>
      <c r="O235" s="32">
        <f t="shared" si="96"/>
        <v>5</v>
      </c>
      <c r="P235" s="33">
        <f t="shared" si="97"/>
        <v>0.19999999999999996</v>
      </c>
      <c r="Q235" s="29">
        <f t="shared" si="111"/>
        <v>0</v>
      </c>
      <c r="R235" s="29">
        <f t="shared" si="111"/>
        <v>0</v>
      </c>
      <c r="S235" s="29">
        <f t="shared" si="112"/>
        <v>27.192205491585476</v>
      </c>
      <c r="T235" s="29">
        <f t="shared" si="112"/>
        <v>0</v>
      </c>
      <c r="U235" s="29">
        <f t="shared" si="112"/>
        <v>2.2883295194508158</v>
      </c>
      <c r="V235" s="34">
        <f t="shared" si="100"/>
        <v>2</v>
      </c>
      <c r="W235" s="31">
        <f t="shared" si="101"/>
        <v>0</v>
      </c>
      <c r="X235" s="31">
        <f t="shared" si="102"/>
        <v>3</v>
      </c>
      <c r="Y235" s="32">
        <f t="shared" si="103"/>
        <v>5</v>
      </c>
      <c r="Z235" s="33">
        <f t="shared" si="104"/>
        <v>0.4</v>
      </c>
    </row>
    <row r="236" spans="1:26" ht="11.25">
      <c r="A236" s="27">
        <v>43556</v>
      </c>
      <c r="B236" s="28">
        <v>271144.7246710417</v>
      </c>
      <c r="C236" s="28">
        <v>118424.57244991609</v>
      </c>
      <c r="D236" s="37">
        <v>467.2</v>
      </c>
      <c r="E236" s="38">
        <v>5.5</v>
      </c>
      <c r="F236" s="39">
        <v>4.14</v>
      </c>
      <c r="G236" s="29">
        <f t="shared" si="109"/>
        <v>3.0243838634579134</v>
      </c>
      <c r="H236" s="29">
        <f t="shared" si="109"/>
        <v>4.816456608124997</v>
      </c>
      <c r="I236" s="29">
        <f t="shared" si="109"/>
        <v>11.663479923518171</v>
      </c>
      <c r="J236" s="29">
        <f t="shared" si="110"/>
        <v>-15.789473684210531</v>
      </c>
      <c r="K236" s="30">
        <f t="shared" si="110"/>
        <v>7.38255033557047</v>
      </c>
      <c r="L236" s="31">
        <f t="shared" si="93"/>
        <v>4</v>
      </c>
      <c r="M236" s="31">
        <f t="shared" si="94"/>
        <v>1</v>
      </c>
      <c r="N236" s="31">
        <f t="shared" si="95"/>
        <v>0</v>
      </c>
      <c r="O236" s="32">
        <f t="shared" si="96"/>
        <v>5</v>
      </c>
      <c r="P236" s="33">
        <f t="shared" si="97"/>
        <v>0.6000000000000001</v>
      </c>
      <c r="Q236" s="29">
        <f t="shared" si="111"/>
        <v>0.6580580063941133</v>
      </c>
      <c r="R236" s="29">
        <f t="shared" si="111"/>
        <v>0.7544867134410271</v>
      </c>
      <c r="S236" s="29">
        <f t="shared" si="112"/>
        <v>-89.4566098945661</v>
      </c>
      <c r="T236" s="29">
        <f t="shared" si="112"/>
        <v>0</v>
      </c>
      <c r="U236" s="29">
        <f t="shared" si="112"/>
        <v>3.04449648711943</v>
      </c>
      <c r="V236" s="34">
        <f t="shared" si="100"/>
        <v>3</v>
      </c>
      <c r="W236" s="31">
        <f t="shared" si="101"/>
        <v>1</v>
      </c>
      <c r="X236" s="31">
        <f t="shared" si="102"/>
        <v>1</v>
      </c>
      <c r="Y236" s="32">
        <f t="shared" si="103"/>
        <v>5</v>
      </c>
      <c r="Z236" s="33">
        <f t="shared" si="104"/>
        <v>0.39999999999999997</v>
      </c>
    </row>
    <row r="237" spans="1:26" ht="11.25">
      <c r="A237" s="27">
        <v>43586</v>
      </c>
      <c r="B237" s="35">
        <f>B236</f>
        <v>271144.7246710417</v>
      </c>
      <c r="C237" s="35">
        <f>C236</f>
        <v>118424.57244991609</v>
      </c>
      <c r="D237" s="37">
        <v>399.7</v>
      </c>
      <c r="E237" s="38">
        <v>5.5</v>
      </c>
      <c r="F237" s="39">
        <v>4.07</v>
      </c>
      <c r="G237" s="29">
        <f t="shared" si="109"/>
        <v>3.0243838634579134</v>
      </c>
      <c r="H237" s="29">
        <f t="shared" si="109"/>
        <v>4.816456608124997</v>
      </c>
      <c r="I237" s="29">
        <f t="shared" si="109"/>
        <v>10.383871858602589</v>
      </c>
      <c r="J237" s="29">
        <f t="shared" si="110"/>
        <v>-15.789473684210531</v>
      </c>
      <c r="K237" s="30">
        <f t="shared" si="110"/>
        <v>11.328976034858373</v>
      </c>
      <c r="L237" s="31">
        <f t="shared" si="93"/>
        <v>4</v>
      </c>
      <c r="M237" s="31">
        <f t="shared" si="94"/>
        <v>1</v>
      </c>
      <c r="N237" s="31">
        <f t="shared" si="95"/>
        <v>0</v>
      </c>
      <c r="O237" s="32">
        <f t="shared" si="96"/>
        <v>5</v>
      </c>
      <c r="P237" s="33">
        <f t="shared" si="97"/>
        <v>0.6000000000000001</v>
      </c>
      <c r="Q237" s="29">
        <f t="shared" si="111"/>
        <v>0</v>
      </c>
      <c r="R237" s="29">
        <f t="shared" si="111"/>
        <v>0</v>
      </c>
      <c r="S237" s="29">
        <f t="shared" si="112"/>
        <v>14.44777397260274</v>
      </c>
      <c r="T237" s="29">
        <f t="shared" si="112"/>
        <v>0</v>
      </c>
      <c r="U237" s="29">
        <f t="shared" si="112"/>
        <v>1.6908212560386326</v>
      </c>
      <c r="V237" s="34">
        <f t="shared" si="100"/>
        <v>2</v>
      </c>
      <c r="W237" s="31">
        <f t="shared" si="101"/>
        <v>0</v>
      </c>
      <c r="X237" s="31">
        <f t="shared" si="102"/>
        <v>3</v>
      </c>
      <c r="Y237" s="32">
        <f t="shared" si="103"/>
        <v>5</v>
      </c>
      <c r="Z237" s="33">
        <f t="shared" si="104"/>
        <v>0.4</v>
      </c>
    </row>
    <row r="238" spans="1:26" ht="11.25">
      <c r="A238" s="27">
        <v>43617</v>
      </c>
      <c r="B238" s="35">
        <f>B236</f>
        <v>271144.7246710417</v>
      </c>
      <c r="C238" s="35">
        <f>C236</f>
        <v>118424.57244991609</v>
      </c>
      <c r="D238" s="37">
        <v>291.5</v>
      </c>
      <c r="E238" s="38">
        <v>5.5</v>
      </c>
      <c r="F238" s="39">
        <v>3.8</v>
      </c>
      <c r="G238" s="29">
        <f aca="true" t="shared" si="113" ref="G238:I249">IF(B238="","",((B238/B226)-1)*100)</f>
        <v>3.0243838634579134</v>
      </c>
      <c r="H238" s="29">
        <f t="shared" si="113"/>
        <v>4.816456608124997</v>
      </c>
      <c r="I238" s="29">
        <f t="shared" si="113"/>
        <v>-0.47797883236598837</v>
      </c>
      <c r="J238" s="29">
        <f aca="true" t="shared" si="114" ref="J238:K249">IF(E238="","",-((E238/E226)-1)*100)</f>
        <v>-12.474437627811863</v>
      </c>
      <c r="K238" s="30">
        <f t="shared" si="114"/>
        <v>16.849015317286664</v>
      </c>
      <c r="L238" s="31">
        <f t="shared" si="93"/>
        <v>3</v>
      </c>
      <c r="M238" s="31">
        <f t="shared" si="94"/>
        <v>2</v>
      </c>
      <c r="N238" s="31">
        <f t="shared" si="95"/>
        <v>0</v>
      </c>
      <c r="O238" s="32">
        <f t="shared" si="96"/>
        <v>5</v>
      </c>
      <c r="P238" s="33">
        <f t="shared" si="97"/>
        <v>0.19999999999999996</v>
      </c>
      <c r="Q238" s="29">
        <f aca="true" t="shared" si="115" ref="Q238:R249">IF(B238="","",((B238/B237)-1)*100)</f>
        <v>0</v>
      </c>
      <c r="R238" s="29">
        <f t="shared" si="115"/>
        <v>0</v>
      </c>
      <c r="S238" s="29">
        <f aca="true" t="shared" si="116" ref="S238:U249">IF(D238="","",-((D238/D237)-1)*100)</f>
        <v>27.07030272704528</v>
      </c>
      <c r="T238" s="29">
        <f t="shared" si="116"/>
        <v>0</v>
      </c>
      <c r="U238" s="29">
        <f t="shared" si="116"/>
        <v>6.6339066339066495</v>
      </c>
      <c r="V238" s="34">
        <f t="shared" si="100"/>
        <v>2</v>
      </c>
      <c r="W238" s="31">
        <f t="shared" si="101"/>
        <v>0</v>
      </c>
      <c r="X238" s="31">
        <f t="shared" si="102"/>
        <v>3</v>
      </c>
      <c r="Y238" s="32">
        <f t="shared" si="103"/>
        <v>5</v>
      </c>
      <c r="Z238" s="33">
        <f t="shared" si="104"/>
        <v>0.4</v>
      </c>
    </row>
    <row r="239" spans="1:26" ht="11.25">
      <c r="A239" s="27">
        <v>43647</v>
      </c>
      <c r="B239" s="28">
        <v>272929.0142406548</v>
      </c>
      <c r="C239" s="28">
        <v>119318.07011450005</v>
      </c>
      <c r="D239" s="37">
        <v>580.672</v>
      </c>
      <c r="E239" s="38">
        <v>5.5</v>
      </c>
      <c r="F239" s="39">
        <v>3.77</v>
      </c>
      <c r="G239" s="29">
        <f t="shared" si="113"/>
        <v>1.8587960370933132</v>
      </c>
      <c r="H239" s="29">
        <f t="shared" si="113"/>
        <v>2.899949122797363</v>
      </c>
      <c r="I239" s="29">
        <f t="shared" si="113"/>
        <v>2.3390905886499835</v>
      </c>
      <c r="J239" s="29">
        <f t="shared" si="114"/>
        <v>-10.000000000000009</v>
      </c>
      <c r="K239" s="30">
        <f t="shared" si="114"/>
        <v>16.777041942604864</v>
      </c>
      <c r="L239" s="31">
        <f t="shared" si="93"/>
        <v>4</v>
      </c>
      <c r="M239" s="31">
        <f t="shared" si="94"/>
        <v>1</v>
      </c>
      <c r="N239" s="31">
        <f t="shared" si="95"/>
        <v>0</v>
      </c>
      <c r="O239" s="32">
        <f t="shared" si="96"/>
        <v>5</v>
      </c>
      <c r="P239" s="33">
        <f t="shared" si="97"/>
        <v>0.6000000000000001</v>
      </c>
      <c r="Q239" s="29">
        <f t="shared" si="115"/>
        <v>0.6580580063941355</v>
      </c>
      <c r="R239" s="29">
        <f t="shared" si="115"/>
        <v>0.7544867134410271</v>
      </c>
      <c r="S239" s="29">
        <f t="shared" si="116"/>
        <v>-99.20137221269299</v>
      </c>
      <c r="T239" s="29">
        <f t="shared" si="116"/>
        <v>0</v>
      </c>
      <c r="U239" s="29">
        <f t="shared" si="116"/>
        <v>0.7894736842105177</v>
      </c>
      <c r="V239" s="34">
        <f t="shared" si="100"/>
        <v>3</v>
      </c>
      <c r="W239" s="31">
        <f t="shared" si="101"/>
        <v>1</v>
      </c>
      <c r="X239" s="31">
        <f t="shared" si="102"/>
        <v>1</v>
      </c>
      <c r="Y239" s="32">
        <f t="shared" si="103"/>
        <v>5</v>
      </c>
      <c r="Z239" s="33">
        <f t="shared" si="104"/>
        <v>0.39999999999999997</v>
      </c>
    </row>
    <row r="240" spans="1:26" ht="11.25">
      <c r="A240" s="27">
        <v>43678</v>
      </c>
      <c r="B240" s="35">
        <f>B239</f>
        <v>272929.0142406548</v>
      </c>
      <c r="C240" s="35">
        <f>C239</f>
        <v>119318.07011450005</v>
      </c>
      <c r="D240" s="37">
        <v>298.28</v>
      </c>
      <c r="E240" s="38">
        <v>5.25</v>
      </c>
      <c r="F240" s="39">
        <v>3.62</v>
      </c>
      <c r="G240" s="29">
        <f t="shared" si="113"/>
        <v>1.8587960370933132</v>
      </c>
      <c r="H240" s="29">
        <f t="shared" si="113"/>
        <v>2.899949122797363</v>
      </c>
      <c r="I240" s="29">
        <f t="shared" si="113"/>
        <v>-13.255394637352424</v>
      </c>
      <c r="J240" s="29">
        <f t="shared" si="114"/>
        <v>-5.000000000000004</v>
      </c>
      <c r="K240" s="30">
        <f t="shared" si="114"/>
        <v>20.439560439560434</v>
      </c>
      <c r="L240" s="31">
        <f t="shared" si="93"/>
        <v>3</v>
      </c>
      <c r="M240" s="31">
        <f t="shared" si="94"/>
        <v>2</v>
      </c>
      <c r="N240" s="31">
        <f t="shared" si="95"/>
        <v>0</v>
      </c>
      <c r="O240" s="32">
        <f t="shared" si="96"/>
        <v>5</v>
      </c>
      <c r="P240" s="33">
        <f t="shared" si="97"/>
        <v>0.19999999999999996</v>
      </c>
      <c r="Q240" s="29">
        <f t="shared" si="115"/>
        <v>0</v>
      </c>
      <c r="R240" s="29">
        <f t="shared" si="115"/>
        <v>0</v>
      </c>
      <c r="S240" s="29">
        <f t="shared" si="116"/>
        <v>48.631929901906766</v>
      </c>
      <c r="T240" s="29">
        <f t="shared" si="116"/>
        <v>4.545454545454541</v>
      </c>
      <c r="U240" s="29">
        <f t="shared" si="116"/>
        <v>3.9787798408488007</v>
      </c>
      <c r="V240" s="34">
        <f t="shared" si="100"/>
        <v>3</v>
      </c>
      <c r="W240" s="31">
        <f t="shared" si="101"/>
        <v>0</v>
      </c>
      <c r="X240" s="31">
        <f t="shared" si="102"/>
        <v>2</v>
      </c>
      <c r="Y240" s="32">
        <f t="shared" si="103"/>
        <v>5</v>
      </c>
      <c r="Z240" s="33">
        <f t="shared" si="104"/>
        <v>0.6</v>
      </c>
    </row>
    <row r="241" spans="1:26" ht="11.25">
      <c r="A241" s="27">
        <v>43709</v>
      </c>
      <c r="B241" s="35">
        <f>B239</f>
        <v>272929.0142406548</v>
      </c>
      <c r="C241" s="35">
        <f>C239</f>
        <v>119318.07011450005</v>
      </c>
      <c r="D241" s="37">
        <v>440.3</v>
      </c>
      <c r="E241" s="38">
        <v>5.15</v>
      </c>
      <c r="F241" s="39">
        <v>3.61</v>
      </c>
      <c r="G241" s="29">
        <f t="shared" si="113"/>
        <v>1.8587960370933132</v>
      </c>
      <c r="H241" s="29">
        <f t="shared" si="113"/>
        <v>2.899949122797363</v>
      </c>
      <c r="I241" s="29">
        <f t="shared" si="113"/>
        <v>60.57622173595916</v>
      </c>
      <c r="J241" s="29">
        <f t="shared" si="114"/>
        <v>-2.385685884691857</v>
      </c>
      <c r="K241" s="30">
        <f t="shared" si="114"/>
        <v>22.030237580993518</v>
      </c>
      <c r="L241" s="31">
        <f t="shared" si="93"/>
        <v>4</v>
      </c>
      <c r="M241" s="31">
        <f t="shared" si="94"/>
        <v>1</v>
      </c>
      <c r="N241" s="31">
        <f t="shared" si="95"/>
        <v>0</v>
      </c>
      <c r="O241" s="32">
        <f t="shared" si="96"/>
        <v>5</v>
      </c>
      <c r="P241" s="33">
        <f t="shared" si="97"/>
        <v>0.6000000000000001</v>
      </c>
      <c r="Q241" s="29">
        <f t="shared" si="115"/>
        <v>0</v>
      </c>
      <c r="R241" s="29">
        <f t="shared" si="115"/>
        <v>0</v>
      </c>
      <c r="S241" s="29">
        <f t="shared" si="116"/>
        <v>-47.6129810915918</v>
      </c>
      <c r="T241" s="29">
        <f t="shared" si="116"/>
        <v>1.904761904761898</v>
      </c>
      <c r="U241" s="29">
        <f t="shared" si="116"/>
        <v>0.2762430939226568</v>
      </c>
      <c r="V241" s="34">
        <f t="shared" si="100"/>
        <v>2</v>
      </c>
      <c r="W241" s="31">
        <f t="shared" si="101"/>
        <v>1</v>
      </c>
      <c r="X241" s="31">
        <f t="shared" si="102"/>
        <v>2</v>
      </c>
      <c r="Y241" s="32">
        <f t="shared" si="103"/>
        <v>5</v>
      </c>
      <c r="Z241" s="33">
        <f t="shared" si="104"/>
        <v>0.2</v>
      </c>
    </row>
    <row r="242" spans="1:26" ht="11.25">
      <c r="A242" s="27">
        <v>43739</v>
      </c>
      <c r="B242" s="28">
        <v>274725.04547063797</v>
      </c>
      <c r="C242" s="28">
        <v>120218.3091002482</v>
      </c>
      <c r="D242" s="37">
        <v>444.7</v>
      </c>
      <c r="E242" s="38">
        <v>4.99</v>
      </c>
      <c r="F242" s="39">
        <v>3.69</v>
      </c>
      <c r="G242" s="29">
        <f t="shared" si="113"/>
        <v>2.3662998796971646</v>
      </c>
      <c r="H242" s="29">
        <f t="shared" si="113"/>
        <v>4.599318258675855</v>
      </c>
      <c r="I242" s="29">
        <f t="shared" si="113"/>
        <v>-10.577116428715062</v>
      </c>
      <c r="J242" s="29">
        <f t="shared" si="114"/>
        <v>4.9523809523809526</v>
      </c>
      <c r="K242" s="30">
        <f t="shared" si="114"/>
        <v>23.60248447204969</v>
      </c>
      <c r="L242" s="31">
        <f t="shared" si="93"/>
        <v>4</v>
      </c>
      <c r="M242" s="31">
        <f t="shared" si="94"/>
        <v>1</v>
      </c>
      <c r="N242" s="31">
        <f t="shared" si="95"/>
        <v>0</v>
      </c>
      <c r="O242" s="32">
        <f t="shared" si="96"/>
        <v>5</v>
      </c>
      <c r="P242" s="33">
        <f t="shared" si="97"/>
        <v>0.6000000000000001</v>
      </c>
      <c r="Q242" s="29">
        <f t="shared" si="115"/>
        <v>0.6580580063941133</v>
      </c>
      <c r="R242" s="29">
        <f t="shared" si="115"/>
        <v>0.7544867134410271</v>
      </c>
      <c r="S242" s="29">
        <f t="shared" si="116"/>
        <v>-0.9993186463774562</v>
      </c>
      <c r="T242" s="29">
        <f t="shared" si="116"/>
        <v>3.106796116504862</v>
      </c>
      <c r="U242" s="29">
        <f t="shared" si="116"/>
        <v>-2.216066481994461</v>
      </c>
      <c r="V242" s="34">
        <f t="shared" si="100"/>
        <v>3</v>
      </c>
      <c r="W242" s="31">
        <f t="shared" si="101"/>
        <v>2</v>
      </c>
      <c r="X242" s="31">
        <f t="shared" si="102"/>
        <v>0</v>
      </c>
      <c r="Y242" s="32">
        <f t="shared" si="103"/>
        <v>5</v>
      </c>
      <c r="Z242" s="33">
        <f t="shared" si="104"/>
        <v>0.19999999999999996</v>
      </c>
    </row>
    <row r="243" spans="1:26" ht="11.25">
      <c r="A243" s="27">
        <v>43770</v>
      </c>
      <c r="B243" s="35">
        <f>B242</f>
        <v>274725.04547063797</v>
      </c>
      <c r="C243" s="35">
        <f>C242</f>
        <v>120218.3091002482</v>
      </c>
      <c r="D243" s="37">
        <v>318.4</v>
      </c>
      <c r="E243" s="38">
        <v>4.75</v>
      </c>
      <c r="F243" s="39">
        <v>3.7</v>
      </c>
      <c r="G243" s="29">
        <f t="shared" si="113"/>
        <v>2.3662998796971646</v>
      </c>
      <c r="H243" s="29">
        <f t="shared" si="113"/>
        <v>4.599318258675855</v>
      </c>
      <c r="I243" s="29">
        <f t="shared" si="113"/>
        <v>-19.064565327910522</v>
      </c>
      <c r="J243" s="29">
        <f t="shared" si="114"/>
        <v>9.523809523809524</v>
      </c>
      <c r="K243" s="30">
        <f t="shared" si="114"/>
        <v>24.024640657084184</v>
      </c>
      <c r="L243" s="31">
        <f t="shared" si="93"/>
        <v>4</v>
      </c>
      <c r="M243" s="31">
        <f t="shared" si="94"/>
        <v>1</v>
      </c>
      <c r="N243" s="31">
        <f t="shared" si="95"/>
        <v>0</v>
      </c>
      <c r="O243" s="32">
        <f t="shared" si="96"/>
        <v>5</v>
      </c>
      <c r="P243" s="33">
        <f t="shared" si="97"/>
        <v>0.6000000000000001</v>
      </c>
      <c r="Q243" s="29">
        <f t="shared" si="115"/>
        <v>0</v>
      </c>
      <c r="R243" s="29">
        <f t="shared" si="115"/>
        <v>0</v>
      </c>
      <c r="S243" s="29">
        <f t="shared" si="116"/>
        <v>28.40116932763661</v>
      </c>
      <c r="T243" s="29">
        <f t="shared" si="116"/>
        <v>4.809619238476959</v>
      </c>
      <c r="U243" s="29">
        <f t="shared" si="116"/>
        <v>-0.27100271002711285</v>
      </c>
      <c r="V243" s="34">
        <f t="shared" si="100"/>
        <v>2</v>
      </c>
      <c r="W243" s="31">
        <f t="shared" si="101"/>
        <v>1</v>
      </c>
      <c r="X243" s="31">
        <f t="shared" si="102"/>
        <v>2</v>
      </c>
      <c r="Y243" s="32">
        <f t="shared" si="103"/>
        <v>5</v>
      </c>
      <c r="Z243" s="33">
        <f t="shared" si="104"/>
        <v>0.2</v>
      </c>
    </row>
    <row r="244" spans="1:26" ht="11.25">
      <c r="A244" s="27">
        <v>43800</v>
      </c>
      <c r="B244" s="35">
        <f>B242</f>
        <v>274725.04547063797</v>
      </c>
      <c r="C244" s="35">
        <f>C242</f>
        <v>120218.3091002482</v>
      </c>
      <c r="D244" s="37">
        <v>508.7</v>
      </c>
      <c r="E244" s="38">
        <v>4.75</v>
      </c>
      <c r="F244" s="39">
        <v>3.72</v>
      </c>
      <c r="G244" s="29">
        <f t="shared" si="113"/>
        <v>2.3662998796971646</v>
      </c>
      <c r="H244" s="29">
        <f t="shared" si="113"/>
        <v>4.599318258675855</v>
      </c>
      <c r="I244" s="29">
        <f t="shared" si="113"/>
        <v>28.103752203475185</v>
      </c>
      <c r="J244" s="29">
        <f t="shared" si="114"/>
        <v>11.214953271028028</v>
      </c>
      <c r="K244" s="30">
        <f t="shared" si="114"/>
        <v>19.82758620689654</v>
      </c>
      <c r="L244" s="31">
        <f t="shared" si="93"/>
        <v>5</v>
      </c>
      <c r="M244" s="31">
        <f t="shared" si="94"/>
        <v>0</v>
      </c>
      <c r="N244" s="31">
        <f t="shared" si="95"/>
        <v>0</v>
      </c>
      <c r="O244" s="32">
        <f t="shared" si="96"/>
        <v>5</v>
      </c>
      <c r="P244" s="33">
        <f t="shared" si="97"/>
        <v>1</v>
      </c>
      <c r="Q244" s="29">
        <f t="shared" si="115"/>
        <v>0</v>
      </c>
      <c r="R244" s="29">
        <f t="shared" si="115"/>
        <v>0</v>
      </c>
      <c r="S244" s="29">
        <f t="shared" si="116"/>
        <v>-59.767587939698494</v>
      </c>
      <c r="T244" s="29">
        <f t="shared" si="116"/>
        <v>0</v>
      </c>
      <c r="U244" s="29">
        <f t="shared" si="116"/>
        <v>-0.540540540540535</v>
      </c>
      <c r="V244" s="34">
        <f t="shared" si="100"/>
        <v>0</v>
      </c>
      <c r="W244" s="31">
        <f t="shared" si="101"/>
        <v>2</v>
      </c>
      <c r="X244" s="31">
        <f t="shared" si="102"/>
        <v>3</v>
      </c>
      <c r="Y244" s="32">
        <f t="shared" si="103"/>
        <v>5</v>
      </c>
      <c r="Z244" s="33">
        <f t="shared" si="104"/>
        <v>-0.4</v>
      </c>
    </row>
  </sheetData>
  <sheetProtection/>
  <mergeCells count="5">
    <mergeCell ref="B1:F1"/>
    <mergeCell ref="G1:P1"/>
    <mergeCell ref="Q1:Z1"/>
    <mergeCell ref="L3:O3"/>
    <mergeCell ref="V3:Y3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Bentsen</dc:creator>
  <cp:keywords/>
  <dc:description/>
  <cp:lastModifiedBy>Todd Bentsen</cp:lastModifiedBy>
  <dcterms:created xsi:type="dcterms:W3CDTF">2020-02-19T16:03:49Z</dcterms:created>
  <dcterms:modified xsi:type="dcterms:W3CDTF">2020-02-19T16:04:16Z</dcterms:modified>
  <cp:category/>
  <cp:version/>
  <cp:contentType/>
  <cp:contentStatus/>
</cp:coreProperties>
</file>