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76" windowWidth="19236" windowHeight="6036" tabRatio="599" activeTab="0"/>
  </bookViews>
  <sheets>
    <sheet name="Sheet1" sheetId="1" r:id="rId1"/>
  </sheets>
  <definedNames>
    <definedName name="_xlnm.Print_Area" localSheetId="0">'Sheet1'!$A$1:$I$317</definedName>
  </definedNames>
  <calcPr fullCalcOnLoad="1"/>
</workbook>
</file>

<file path=xl/sharedStrings.xml><?xml version="1.0" encoding="utf-8"?>
<sst xmlns="http://schemas.openxmlformats.org/spreadsheetml/2006/main" count="354" uniqueCount="116">
  <si>
    <t xml:space="preserve">                                         Not Seasonally Adjusted</t>
  </si>
  <si>
    <t xml:space="preserve">             CHANGE</t>
  </si>
  <si>
    <t>NO.</t>
  </si>
  <si>
    <t>%</t>
  </si>
  <si>
    <t xml:space="preserve"> </t>
  </si>
  <si>
    <t xml:space="preserve">        Transportation Equipment . . . . . . . . . . . . . . . . . . . . . . . . . . . . . . . . . .</t>
  </si>
  <si>
    <t xml:space="preserve">          *Total excludes workers idled due to labor-management disputes.  **Includes Indian tribal government employment.</t>
  </si>
  <si>
    <t xml:space="preserve">          *Total excludes workers idled due to labor-management disputes.</t>
  </si>
  <si>
    <t xml:space="preserve">          *Total excludes workers idled due to labor-management disputes.  **Value less than 50</t>
  </si>
  <si>
    <t xml:space="preserve">    MANUFACTURING……………………………….</t>
  </si>
  <si>
    <t xml:space="preserve">      Durable Goods………………………………….</t>
  </si>
  <si>
    <t xml:space="preserve">        Fabricated Metal……………………………….</t>
  </si>
  <si>
    <t xml:space="preserve">        Machinery………………………………………..</t>
  </si>
  <si>
    <t xml:space="preserve">        Computer and Electronic Product………………….</t>
  </si>
  <si>
    <t xml:space="preserve">      Non-Durable Goods……………………………</t>
  </si>
  <si>
    <t xml:space="preserve">        Chemical………………………………………..</t>
  </si>
  <si>
    <t xml:space="preserve">    TRADE, TRANSPORTATION, UTILITIES…..</t>
  </si>
  <si>
    <t xml:space="preserve">      Wholesale Trade………………………………</t>
  </si>
  <si>
    <t xml:space="preserve">      Retail Trade……………………………………….</t>
  </si>
  <si>
    <t xml:space="preserve">        Building Material…………………………………..</t>
  </si>
  <si>
    <t xml:space="preserve">        Food and Beverage Stores……………………..</t>
  </si>
  <si>
    <t xml:space="preserve">        General Merchandise Stores……………………..</t>
  </si>
  <si>
    <t xml:space="preserve">      Transportation, Warehousing, &amp; Utilities……………………………………….</t>
  </si>
  <si>
    <t xml:space="preserve">        Utilities………………………………………………</t>
  </si>
  <si>
    <t xml:space="preserve">        Transportation and Warehousing………………………………………………</t>
  </si>
  <si>
    <t xml:space="preserve">    INFORMATION………………………………………</t>
  </si>
  <si>
    <t xml:space="preserve">      Telecommunications…………………………..</t>
  </si>
  <si>
    <t xml:space="preserve">    FINANCIAL ACTIVITIES………………………………………</t>
  </si>
  <si>
    <t xml:space="preserve">      Finance and Insurance…………………………..</t>
  </si>
  <si>
    <t xml:space="preserve">    PROFESSIONAL &amp; BUSINESS SERVICES</t>
  </si>
  <si>
    <t xml:space="preserve">      Professional, Scientific…………………………..</t>
  </si>
  <si>
    <t xml:space="preserve">      Management of Companies……………………………………..</t>
  </si>
  <si>
    <t xml:space="preserve">      Administrative and Support……………………………………..</t>
  </si>
  <si>
    <t xml:space="preserve">      Educational Services…………………………..</t>
  </si>
  <si>
    <t xml:space="preserve">      Health Care and Social Assistance…………………………..</t>
  </si>
  <si>
    <t xml:space="preserve">        Hospitals………………………………………………</t>
  </si>
  <si>
    <t xml:space="preserve">        Nursing &amp; Residential Care Facilities………………………………………………</t>
  </si>
  <si>
    <t xml:space="preserve">        Social Assistance………………………………………………</t>
  </si>
  <si>
    <t xml:space="preserve">    LEISURE AND HOSPITALITY……………………</t>
  </si>
  <si>
    <t xml:space="preserve">      Arts, Entertainment, and Recreation…………………………..</t>
  </si>
  <si>
    <t xml:space="preserve">      Accommodation and Food Services…………………………..</t>
  </si>
  <si>
    <t xml:space="preserve">    OTHER SERVICES………………………………..</t>
  </si>
  <si>
    <t xml:space="preserve">      Federal Government……………………………..</t>
  </si>
  <si>
    <t xml:space="preserve">          Aerospace Product and Parts………………………………………………</t>
  </si>
  <si>
    <t xml:space="preserve">        Employment Services………………………………………………</t>
  </si>
  <si>
    <t xml:space="preserve">        Food Serv., Restaurants, Drinking Places………………………………………………</t>
  </si>
  <si>
    <t xml:space="preserve">      State Government……………………………..</t>
  </si>
  <si>
    <t xml:space="preserve">    CONSTRUCTION, NAT. RES. &amp; MINING.……..</t>
  </si>
  <si>
    <t xml:space="preserve">        Motor Vehicle and Parts Dealers………………</t>
  </si>
  <si>
    <t xml:space="preserve">      Real Estate and Rental and Leasing………………………………………………</t>
  </si>
  <si>
    <t xml:space="preserve">        Legal Services……………………………………..</t>
  </si>
  <si>
    <t xml:space="preserve">        Computer Systems Design……………………………………..</t>
  </si>
  <si>
    <t xml:space="preserve">    GOVERNMENT ……………………………………..</t>
  </si>
  <si>
    <t xml:space="preserve">  GOODS PRODUCING INDUSTRIES……………………………….</t>
  </si>
  <si>
    <t>TOTAL NONFARM EMPLOYMENT………………………………………</t>
  </si>
  <si>
    <t xml:space="preserve">  SERVICE PROVIDING INDUSTRIES………………………………</t>
  </si>
  <si>
    <t xml:space="preserve">      Federal…………………………………………………………</t>
  </si>
  <si>
    <t xml:space="preserve">      State &amp; Local………………………………………</t>
  </si>
  <si>
    <t xml:space="preserve">        Insurance Carriers &amp; Related Activities………………………………………………</t>
  </si>
  <si>
    <t>TOTAL NONFARM EMPLOYMENT</t>
  </si>
  <si>
    <t xml:space="preserve">        Depository Credit Institutions………………………………………………</t>
  </si>
  <si>
    <t xml:space="preserve">        Ambulatory Health Care………………………………………………</t>
  </si>
  <si>
    <t>SMALLER LMAS</t>
  </si>
  <si>
    <t>SPRINGFIELD, MA-CT METROPOLITAN NECTA*</t>
  </si>
  <si>
    <t xml:space="preserve">    * New England City and Town Area</t>
  </si>
  <si>
    <t xml:space="preserve">      Non-Durable Goods………………………………….</t>
  </si>
  <si>
    <t xml:space="preserve">  ENFIELD LMA………………………………………..</t>
  </si>
  <si>
    <t xml:space="preserve">      Local Government**……………………………..</t>
  </si>
  <si>
    <t xml:space="preserve">      State &amp; Local**………………………………………</t>
  </si>
  <si>
    <t>SEASONALLY ADJUSTED TOTAL NONFARM EMPLOYMENT</t>
  </si>
  <si>
    <t xml:space="preserve">  BRIDGEPORT-STAMFORD LMA………………………………………..</t>
  </si>
  <si>
    <t xml:space="preserve">  NEW HAVEN LMA……………………………….</t>
  </si>
  <si>
    <t xml:space="preserve">  NORWICH-NEW LONDON LMA……………………………….</t>
  </si>
  <si>
    <t xml:space="preserve">                                             Seasonally Adjusted</t>
  </si>
  <si>
    <t>Labor Market Areas</t>
  </si>
  <si>
    <t>BRIDGEPORT - STAMFORD LMA  (71950)</t>
  </si>
  <si>
    <t>DANBURY LMA  (72850)</t>
  </si>
  <si>
    <t>HARTFORD LMA (73450)</t>
  </si>
  <si>
    <t>NEW HAVEN LMA (75700)</t>
  </si>
  <si>
    <t>WATERBURY LMA (78700)</t>
  </si>
  <si>
    <t>CONNECTICUT (00000)</t>
  </si>
  <si>
    <t>TOTAL PRIVATE………………………………………</t>
  </si>
  <si>
    <t xml:space="preserve">    EDUCATION AND HEALTH SERVICES…….</t>
  </si>
  <si>
    <t xml:space="preserve">          Current month's data are preliminary. Prior months' data have been revised. All data are benchmarked to March 2013.</t>
  </si>
  <si>
    <t xml:space="preserve">  TORRINGTON-NORTHWEST LMA……………………………….</t>
  </si>
  <si>
    <t xml:space="preserve">  DANIELSON-NORTHEAST LMA……………………………….</t>
  </si>
  <si>
    <t>NORWICH - NEW LONDON - WESTERLY, CT-RI LMA (76450)</t>
  </si>
  <si>
    <t xml:space="preserve">Enfield (79300), Torr-NW (78400), Dan-NE (73000) </t>
  </si>
  <si>
    <t xml:space="preserve">  ENFIELD LMA**………………………………………..</t>
  </si>
  <si>
    <t xml:space="preserve">  TORRINGTON-NORTHWEST LMA**……………………………….</t>
  </si>
  <si>
    <t xml:space="preserve">  DANIELSON-NORTHEAST LMA**……………………………….</t>
  </si>
  <si>
    <t xml:space="preserve">  </t>
  </si>
  <si>
    <t xml:space="preserve">        Credit Intermediation and Related………………………………………………</t>
  </si>
  <si>
    <t xml:space="preserve">        Financial Investments and Related………………………………………………</t>
  </si>
  <si>
    <t xml:space="preserve">  DANBURY LMA……………………………………</t>
  </si>
  <si>
    <t xml:space="preserve">  HARTFORD LMA………………………………….</t>
  </si>
  <si>
    <t xml:space="preserve">  WATERBURY LMA…………………………………….</t>
  </si>
  <si>
    <t>** Not seasonally adjusted</t>
  </si>
  <si>
    <t>May</t>
  </si>
  <si>
    <t>Apr</t>
  </si>
  <si>
    <t>411,700</t>
  </si>
  <si>
    <t>409,700</t>
  </si>
  <si>
    <t>406,400</t>
  </si>
  <si>
    <t>78,000</t>
  </si>
  <si>
    <t>78,400</t>
  </si>
  <si>
    <t>78,300</t>
  </si>
  <si>
    <t>580,700</t>
  </si>
  <si>
    <t>586,800</t>
  </si>
  <si>
    <t>583,800</t>
  </si>
  <si>
    <t>300,600</t>
  </si>
  <si>
    <t>306,400</t>
  </si>
  <si>
    <t>125,000</t>
  </si>
  <si>
    <t>127,700</t>
  </si>
  <si>
    <t>127,000</t>
  </si>
  <si>
    <t>67,200</t>
  </si>
  <si>
    <t>66,500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</si>
</sst>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NewZurica"/>
      <family val="0"/>
    </font>
    <font>
      <sz val="8"/>
      <name val="NewZurica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Helvetica"/>
      <family val="2"/>
    </font>
    <font>
      <b/>
      <sz val="9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sz val="9"/>
      <name val="Helvetica"/>
      <family val="2"/>
    </font>
    <font>
      <i/>
      <sz val="8"/>
      <name val="Helvetica"/>
      <family val="2"/>
    </font>
    <font>
      <i/>
      <sz val="9"/>
      <name val="Helvetica Condensed"/>
      <family val="2"/>
    </font>
    <font>
      <i/>
      <sz val="8"/>
      <name val="Helvetica Condensed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b/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9" fillId="0" borderId="10" xfId="0" applyFont="1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3" fontId="13" fillId="0" borderId="0" xfId="0" applyNumberFormat="1" applyFont="1" applyAlignment="1">
      <alignment/>
    </xf>
    <xf numFmtId="0" fontId="9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0" fontId="14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3" fontId="12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17" fillId="0" borderId="0" xfId="0" applyFont="1" applyAlignment="1">
      <alignment horizontal="centerContinuous"/>
    </xf>
    <xf numFmtId="0" fontId="17" fillId="0" borderId="0" xfId="0" applyFont="1" applyAlignment="1" applyProtection="1">
      <alignment horizontal="centerContinuous"/>
      <protection locked="0"/>
    </xf>
    <xf numFmtId="0" fontId="17" fillId="0" borderId="0" xfId="0" applyFont="1" applyAlignment="1" quotePrefix="1">
      <alignment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right"/>
      <protection locked="0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1" xfId="0" applyFont="1" applyBorder="1" applyAlignment="1" applyProtection="1">
      <alignment horizontal="right"/>
      <protection locked="0"/>
    </xf>
    <xf numFmtId="164" fontId="9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0" fontId="11" fillId="0" borderId="10" xfId="0" applyFont="1" applyBorder="1" applyAlignment="1">
      <alignment/>
    </xf>
    <xf numFmtId="0" fontId="11" fillId="0" borderId="10" xfId="0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/>
      <protection locked="0"/>
    </xf>
    <xf numFmtId="0" fontId="17" fillId="0" borderId="0" xfId="0" applyFont="1" applyBorder="1" applyAlignment="1" quotePrefix="1">
      <alignment/>
    </xf>
    <xf numFmtId="0" fontId="17" fillId="0" borderId="0" xfId="0" applyFont="1" applyBorder="1" applyAlignment="1" applyProtection="1">
      <alignment horizontal="centerContinuous"/>
      <protection locked="0"/>
    </xf>
    <xf numFmtId="0" fontId="17" fillId="0" borderId="0" xfId="0" applyFont="1" applyBorder="1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0" xfId="0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164" fontId="1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8" fillId="0" borderId="10" xfId="0" applyFont="1" applyBorder="1" applyAlignment="1">
      <alignment horizontal="center"/>
    </xf>
    <xf numFmtId="3" fontId="18" fillId="0" borderId="0" xfId="0" applyNumberFormat="1" applyFont="1" applyAlignment="1">
      <alignment/>
    </xf>
    <xf numFmtId="0" fontId="9" fillId="0" borderId="0" xfId="0" applyFont="1" applyAlignment="1" applyProtection="1">
      <alignment/>
      <protection/>
    </xf>
    <xf numFmtId="3" fontId="9" fillId="0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75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17" sqref="D317"/>
    </sheetView>
  </sheetViews>
  <sheetFormatPr defaultColWidth="9.140625" defaultRowHeight="12.75"/>
  <cols>
    <col min="1" max="1" width="36.140625" style="0" customWidth="1"/>
    <col min="2" max="2" width="13.8515625" style="0" customWidth="1"/>
    <col min="3" max="3" width="1.7109375" style="26" customWidth="1"/>
    <col min="5" max="5" width="1.7109375" style="26" customWidth="1"/>
    <col min="6" max="6" width="9.7109375" style="0" customWidth="1"/>
    <col min="7" max="7" width="7.7109375" style="0" customWidth="1"/>
    <col min="9" max="9" width="1.7109375" style="37" customWidth="1"/>
  </cols>
  <sheetData>
    <row r="1" spans="1:8" ht="17.25">
      <c r="A1" s="9" t="s">
        <v>80</v>
      </c>
      <c r="B1" s="42"/>
      <c r="C1" s="37"/>
      <c r="D1" s="42"/>
      <c r="E1" s="37"/>
      <c r="F1" s="42"/>
      <c r="G1" s="42"/>
      <c r="H1" s="42"/>
    </row>
    <row r="2" spans="1:9" ht="17.25">
      <c r="A2" s="9"/>
      <c r="B2" s="49" t="s">
        <v>0</v>
      </c>
      <c r="C2" s="48"/>
      <c r="D2" s="47"/>
      <c r="E2" s="48"/>
      <c r="F2" s="47"/>
      <c r="G2" s="47"/>
      <c r="H2" s="47"/>
      <c r="I2" s="48"/>
    </row>
    <row r="3" spans="1:9" ht="15.75" customHeight="1">
      <c r="A3" s="42"/>
      <c r="B3" s="25" t="s">
        <v>98</v>
      </c>
      <c r="C3" s="25"/>
      <c r="D3" s="10" t="str">
        <f>B3</f>
        <v>May</v>
      </c>
      <c r="E3" s="25"/>
      <c r="F3" s="11" t="s">
        <v>1</v>
      </c>
      <c r="G3" s="12"/>
      <c r="H3" s="25" t="s">
        <v>99</v>
      </c>
      <c r="I3" s="25"/>
    </row>
    <row r="4" spans="1:9" ht="12" customHeight="1">
      <c r="A4" s="50"/>
      <c r="B4" s="52">
        <v>2024</v>
      </c>
      <c r="C4" s="52"/>
      <c r="D4" s="52">
        <v>2023</v>
      </c>
      <c r="E4" s="52"/>
      <c r="F4" s="51" t="s">
        <v>2</v>
      </c>
      <c r="G4" s="51" t="s">
        <v>3</v>
      </c>
      <c r="H4" s="52">
        <v>2024</v>
      </c>
      <c r="I4" s="27"/>
    </row>
    <row r="5" spans="1:9" ht="10.5" customHeight="1">
      <c r="A5" s="53"/>
      <c r="B5" s="54"/>
      <c r="C5" s="55"/>
      <c r="D5" s="54"/>
      <c r="E5" s="55"/>
      <c r="F5" s="54"/>
      <c r="G5" s="53"/>
      <c r="H5" s="54"/>
      <c r="I5" s="31"/>
    </row>
    <row r="6" spans="1:11" s="6" customFormat="1" ht="10.5" customHeight="1">
      <c r="A6" s="15" t="s">
        <v>54</v>
      </c>
      <c r="B6" s="16">
        <f>B8+B19</f>
        <v>1721000</v>
      </c>
      <c r="C6" s="28"/>
      <c r="D6" s="16">
        <f>D8+D19</f>
        <v>1702100</v>
      </c>
      <c r="E6" s="28"/>
      <c r="F6" s="16">
        <f aca="true" t="shared" si="0" ref="F6:F31">SUM(B6-D6)</f>
        <v>18900</v>
      </c>
      <c r="G6" s="17">
        <f>SUM((B6-D6)/D6)*100</f>
        <v>1.1103930438869631</v>
      </c>
      <c r="H6" s="16">
        <f>H8+H19</f>
        <v>1696400</v>
      </c>
      <c r="I6" s="28"/>
      <c r="J6"/>
      <c r="K6"/>
    </row>
    <row r="7" spans="1:11" s="6" customFormat="1" ht="10.5" customHeight="1">
      <c r="A7" s="15" t="s">
        <v>81</v>
      </c>
      <c r="B7" s="16">
        <f>B6-B56</f>
        <v>1481300</v>
      </c>
      <c r="C7" s="28"/>
      <c r="D7" s="16">
        <f>D6-D56</f>
        <v>1466000</v>
      </c>
      <c r="E7" s="28"/>
      <c r="F7" s="16">
        <f>SUM(B7-D7)</f>
        <v>15300</v>
      </c>
      <c r="G7" s="17">
        <f>SUM((B7-D7)/D7)*100</f>
        <v>1.043656207366985</v>
      </c>
      <c r="H7" s="16">
        <f>H6-H56</f>
        <v>1458600</v>
      </c>
      <c r="I7" s="28"/>
      <c r="J7"/>
      <c r="K7"/>
    </row>
    <row r="8" spans="1:11" s="6" customFormat="1" ht="10.5" customHeight="1">
      <c r="A8" s="15" t="s">
        <v>53</v>
      </c>
      <c r="B8" s="16">
        <f>B9+B10</f>
        <v>222900</v>
      </c>
      <c r="C8" s="32"/>
      <c r="D8" s="16">
        <f>D9+D10</f>
        <v>222200</v>
      </c>
      <c r="E8" s="28"/>
      <c r="F8" s="16">
        <f t="shared" si="0"/>
        <v>700</v>
      </c>
      <c r="G8" s="17">
        <f aca="true" t="shared" si="1" ref="G8:G17">SUM((B8-D8)/D8)*100</f>
        <v>0.31503150315031503</v>
      </c>
      <c r="H8" s="16">
        <f>H9+H10</f>
        <v>221900</v>
      </c>
      <c r="I8" s="32"/>
      <c r="J8"/>
      <c r="K8"/>
    </row>
    <row r="9" spans="1:11" s="6" customFormat="1" ht="10.5" customHeight="1">
      <c r="A9" s="15" t="s">
        <v>47</v>
      </c>
      <c r="B9" s="32">
        <v>65200</v>
      </c>
      <c r="C9" s="28"/>
      <c r="D9" s="32">
        <v>64200</v>
      </c>
      <c r="E9" s="28"/>
      <c r="F9" s="16">
        <f t="shared" si="0"/>
        <v>1000</v>
      </c>
      <c r="G9" s="17">
        <f t="shared" si="1"/>
        <v>1.557632398753894</v>
      </c>
      <c r="H9" s="32">
        <v>63500</v>
      </c>
      <c r="I9" s="28"/>
      <c r="J9"/>
      <c r="K9"/>
    </row>
    <row r="10" spans="1:11" s="6" customFormat="1" ht="10.5" customHeight="1">
      <c r="A10" s="15" t="s">
        <v>9</v>
      </c>
      <c r="B10" s="16">
        <f>B11+B17</f>
        <v>157700</v>
      </c>
      <c r="C10" s="28"/>
      <c r="D10" s="16">
        <f>D11+D17</f>
        <v>158000</v>
      </c>
      <c r="E10" s="28"/>
      <c r="F10" s="16">
        <f t="shared" si="0"/>
        <v>-300</v>
      </c>
      <c r="G10" s="17">
        <f t="shared" si="1"/>
        <v>-0.18987341772151897</v>
      </c>
      <c r="H10" s="16">
        <f>H11+H17</f>
        <v>158400</v>
      </c>
      <c r="I10" s="28"/>
      <c r="J10"/>
      <c r="K10"/>
    </row>
    <row r="11" spans="1:11" s="6" customFormat="1" ht="10.5" customHeight="1">
      <c r="A11" s="15" t="s">
        <v>10</v>
      </c>
      <c r="B11" s="32">
        <v>123700</v>
      </c>
      <c r="C11" s="28"/>
      <c r="D11" s="32">
        <v>123400</v>
      </c>
      <c r="E11" s="28"/>
      <c r="F11" s="16">
        <f t="shared" si="0"/>
        <v>300</v>
      </c>
      <c r="G11" s="17">
        <f t="shared" si="1"/>
        <v>0.24311183144246357</v>
      </c>
      <c r="H11" s="32">
        <v>124400</v>
      </c>
      <c r="I11" s="28"/>
      <c r="J11"/>
      <c r="K11"/>
    </row>
    <row r="12" spans="1:11" s="5" customFormat="1" ht="10.5" customHeight="1">
      <c r="A12" s="18" t="s">
        <v>11</v>
      </c>
      <c r="B12" s="38">
        <v>27400</v>
      </c>
      <c r="C12" s="29"/>
      <c r="D12" s="38">
        <v>27600</v>
      </c>
      <c r="E12" s="29"/>
      <c r="F12" s="19">
        <f t="shared" si="0"/>
        <v>-200</v>
      </c>
      <c r="G12" s="20">
        <f t="shared" si="1"/>
        <v>-0.7246376811594203</v>
      </c>
      <c r="H12" s="38">
        <v>27600</v>
      </c>
      <c r="I12" s="29"/>
      <c r="J12"/>
      <c r="K12"/>
    </row>
    <row r="13" spans="1:11" s="5" customFormat="1" ht="10.5" customHeight="1">
      <c r="A13" s="18" t="s">
        <v>12</v>
      </c>
      <c r="B13" s="38">
        <v>13600</v>
      </c>
      <c r="C13" s="29"/>
      <c r="D13" s="38">
        <v>13900</v>
      </c>
      <c r="E13" s="29"/>
      <c r="F13" s="19">
        <f t="shared" si="0"/>
        <v>-300</v>
      </c>
      <c r="G13" s="20">
        <f t="shared" si="1"/>
        <v>-2.158273381294964</v>
      </c>
      <c r="H13" s="38">
        <v>13700</v>
      </c>
      <c r="I13" s="29"/>
      <c r="J13"/>
      <c r="K13"/>
    </row>
    <row r="14" spans="1:11" s="5" customFormat="1" ht="10.5" customHeight="1">
      <c r="A14" s="18" t="s">
        <v>13</v>
      </c>
      <c r="B14" s="38">
        <v>10500</v>
      </c>
      <c r="C14" s="29"/>
      <c r="D14" s="38">
        <v>10400</v>
      </c>
      <c r="E14" s="29"/>
      <c r="F14" s="19">
        <f t="shared" si="0"/>
        <v>100</v>
      </c>
      <c r="G14" s="20">
        <f t="shared" si="1"/>
        <v>0.9615384615384616</v>
      </c>
      <c r="H14" s="38">
        <v>10600</v>
      </c>
      <c r="I14" s="29"/>
      <c r="J14"/>
      <c r="K14"/>
    </row>
    <row r="15" spans="1:11" s="5" customFormat="1" ht="10.5" customHeight="1">
      <c r="A15" s="18" t="s">
        <v>5</v>
      </c>
      <c r="B15" s="38">
        <v>47400</v>
      </c>
      <c r="C15" s="29"/>
      <c r="D15" s="38">
        <v>46000</v>
      </c>
      <c r="E15" s="29"/>
      <c r="F15" s="19">
        <f t="shared" si="0"/>
        <v>1400</v>
      </c>
      <c r="G15" s="20">
        <f t="shared" si="1"/>
        <v>3.0434782608695654</v>
      </c>
      <c r="H15" s="38">
        <v>47700</v>
      </c>
      <c r="I15" s="29"/>
      <c r="J15"/>
      <c r="K15"/>
    </row>
    <row r="16" spans="1:11" s="5" customFormat="1" ht="10.5" customHeight="1">
      <c r="A16" s="18" t="s">
        <v>43</v>
      </c>
      <c r="B16" s="38">
        <v>29300</v>
      </c>
      <c r="C16" s="29"/>
      <c r="D16" s="38">
        <v>29500</v>
      </c>
      <c r="E16" s="29"/>
      <c r="F16" s="19">
        <f t="shared" si="0"/>
        <v>-200</v>
      </c>
      <c r="G16" s="20">
        <f t="shared" si="1"/>
        <v>-0.6779661016949152</v>
      </c>
      <c r="H16" s="38">
        <v>29500</v>
      </c>
      <c r="I16" s="29"/>
      <c r="J16"/>
      <c r="K16"/>
    </row>
    <row r="17" spans="1:11" s="6" customFormat="1" ht="10.5" customHeight="1">
      <c r="A17" s="15" t="s">
        <v>14</v>
      </c>
      <c r="B17" s="32">
        <v>34000</v>
      </c>
      <c r="C17" s="28"/>
      <c r="D17" s="32">
        <v>34600</v>
      </c>
      <c r="E17" s="28" t="s">
        <v>4</v>
      </c>
      <c r="F17" s="16">
        <f t="shared" si="0"/>
        <v>-600</v>
      </c>
      <c r="G17" s="17">
        <f t="shared" si="1"/>
        <v>-1.7341040462427744</v>
      </c>
      <c r="H17" s="32">
        <v>34000</v>
      </c>
      <c r="I17" s="32"/>
      <c r="J17"/>
      <c r="K17"/>
    </row>
    <row r="18" spans="1:11" s="5" customFormat="1" ht="10.5" customHeight="1">
      <c r="A18" s="18" t="s">
        <v>15</v>
      </c>
      <c r="B18" s="38">
        <v>7800</v>
      </c>
      <c r="C18" s="29"/>
      <c r="D18" s="38">
        <v>8100</v>
      </c>
      <c r="E18" s="29" t="s">
        <v>4</v>
      </c>
      <c r="F18" s="19">
        <f t="shared" si="0"/>
        <v>-300</v>
      </c>
      <c r="G18" s="20">
        <f aca="true" t="shared" si="2" ref="G18:G32">SUM((B18-D18)/D18)*100</f>
        <v>-3.7037037037037033</v>
      </c>
      <c r="H18" s="38">
        <v>7900</v>
      </c>
      <c r="I18" s="29"/>
      <c r="J18"/>
      <c r="K18"/>
    </row>
    <row r="19" spans="1:11" s="6" customFormat="1" ht="10.5" customHeight="1">
      <c r="A19" s="15" t="s">
        <v>55</v>
      </c>
      <c r="B19" s="16">
        <f>B20+B30+B32+B38+B45+B51+B55+B56</f>
        <v>1498100</v>
      </c>
      <c r="C19" s="32"/>
      <c r="D19" s="16">
        <f>D20+D30+D32+D38+D45+D51+D55+D56</f>
        <v>1479900</v>
      </c>
      <c r="E19" s="28" t="s">
        <v>4</v>
      </c>
      <c r="F19" s="16">
        <f>SUM(B19-D19)</f>
        <v>18200</v>
      </c>
      <c r="G19" s="17">
        <f>SUM((B19-D19)/D19)*100</f>
        <v>1.2298128251908913</v>
      </c>
      <c r="H19" s="16">
        <f>H20+H30+H32+H38+H45+H51+H55+H56</f>
        <v>1474500</v>
      </c>
      <c r="I19" s="32"/>
      <c r="J19"/>
      <c r="K19"/>
    </row>
    <row r="20" spans="1:11" s="7" customFormat="1" ht="10.5" customHeight="1">
      <c r="A20" s="15" t="s">
        <v>16</v>
      </c>
      <c r="B20" s="46">
        <f>B21+B22+B27</f>
        <v>296000</v>
      </c>
      <c r="C20" s="28"/>
      <c r="D20" s="46">
        <f>D21+D22+D27</f>
        <v>296900</v>
      </c>
      <c r="E20" s="28"/>
      <c r="F20" s="16">
        <f t="shared" si="0"/>
        <v>-900</v>
      </c>
      <c r="G20" s="17">
        <f t="shared" si="2"/>
        <v>-0.30313236780060626</v>
      </c>
      <c r="H20" s="46">
        <f>H21+H22+H27</f>
        <v>291200</v>
      </c>
      <c r="I20" s="28"/>
      <c r="J20"/>
      <c r="K20"/>
    </row>
    <row r="21" spans="1:11" s="5" customFormat="1" ht="10.5" customHeight="1">
      <c r="A21" s="18" t="s">
        <v>17</v>
      </c>
      <c r="B21" s="38">
        <v>62100</v>
      </c>
      <c r="C21" s="29"/>
      <c r="D21" s="38">
        <v>61100</v>
      </c>
      <c r="E21" s="29"/>
      <c r="F21" s="19">
        <f t="shared" si="0"/>
        <v>1000</v>
      </c>
      <c r="G21" s="20">
        <f t="shared" si="2"/>
        <v>1.6366612111292964</v>
      </c>
      <c r="H21" s="38">
        <v>61900</v>
      </c>
      <c r="I21" s="29"/>
      <c r="J21"/>
      <c r="K21"/>
    </row>
    <row r="22" spans="1:11" s="5" customFormat="1" ht="10.5" customHeight="1">
      <c r="A22" s="18" t="s">
        <v>18</v>
      </c>
      <c r="B22" s="38">
        <v>164200</v>
      </c>
      <c r="C22" s="29"/>
      <c r="D22" s="38">
        <v>166500</v>
      </c>
      <c r="E22" s="29"/>
      <c r="F22" s="19">
        <f t="shared" si="0"/>
        <v>-2300</v>
      </c>
      <c r="G22" s="20">
        <f t="shared" si="2"/>
        <v>-1.3813813813813813</v>
      </c>
      <c r="H22" s="38">
        <v>161400</v>
      </c>
      <c r="I22" s="29"/>
      <c r="J22"/>
      <c r="K22"/>
    </row>
    <row r="23" spans="1:11" s="5" customFormat="1" ht="10.5" customHeight="1">
      <c r="A23" s="18" t="s">
        <v>48</v>
      </c>
      <c r="B23" s="38">
        <v>21300</v>
      </c>
      <c r="C23" s="29"/>
      <c r="D23" s="38">
        <v>21200</v>
      </c>
      <c r="E23" s="29"/>
      <c r="F23" s="19">
        <f t="shared" si="0"/>
        <v>100</v>
      </c>
      <c r="G23" s="20">
        <f t="shared" si="2"/>
        <v>0.4716981132075472</v>
      </c>
      <c r="H23" s="38">
        <v>21200</v>
      </c>
      <c r="I23" s="29"/>
      <c r="J23"/>
      <c r="K23"/>
    </row>
    <row r="24" spans="1:11" s="5" customFormat="1" ht="10.5" customHeight="1">
      <c r="A24" s="18" t="s">
        <v>19</v>
      </c>
      <c r="B24" s="38">
        <v>16200</v>
      </c>
      <c r="C24" s="29"/>
      <c r="D24" s="38">
        <v>16700</v>
      </c>
      <c r="E24" s="29"/>
      <c r="F24" s="19">
        <f t="shared" si="0"/>
        <v>-500</v>
      </c>
      <c r="G24" s="20">
        <f t="shared" si="2"/>
        <v>-2.9940119760479043</v>
      </c>
      <c r="H24" s="38">
        <v>15600</v>
      </c>
      <c r="I24" s="29"/>
      <c r="J24"/>
      <c r="K24"/>
    </row>
    <row r="25" spans="1:11" s="5" customFormat="1" ht="10.5" customHeight="1">
      <c r="A25" s="18" t="s">
        <v>20</v>
      </c>
      <c r="B25" s="38">
        <v>41000</v>
      </c>
      <c r="C25" s="29"/>
      <c r="D25" s="38">
        <v>40700</v>
      </c>
      <c r="E25" s="29"/>
      <c r="F25" s="19">
        <f t="shared" si="0"/>
        <v>300</v>
      </c>
      <c r="G25" s="20">
        <f t="shared" si="2"/>
        <v>0.7371007371007371</v>
      </c>
      <c r="H25" s="38">
        <v>39500</v>
      </c>
      <c r="I25" s="29"/>
      <c r="J25"/>
      <c r="K25"/>
    </row>
    <row r="26" spans="1:11" s="5" customFormat="1" ht="10.5" customHeight="1">
      <c r="A26" s="18" t="s">
        <v>21</v>
      </c>
      <c r="B26" s="38">
        <v>28600</v>
      </c>
      <c r="C26" s="29"/>
      <c r="D26" s="38">
        <v>28500</v>
      </c>
      <c r="E26" s="29"/>
      <c r="F26" s="19">
        <f>SUM(B26-D26)</f>
        <v>100</v>
      </c>
      <c r="G26" s="20">
        <f>SUM((B26-D26)/D26)*100</f>
        <v>0.3508771929824561</v>
      </c>
      <c r="H26" s="38">
        <v>28600</v>
      </c>
      <c r="I26" s="29"/>
      <c r="J26"/>
      <c r="K26"/>
    </row>
    <row r="27" spans="1:11" s="5" customFormat="1" ht="10.5" customHeight="1">
      <c r="A27" s="18" t="s">
        <v>22</v>
      </c>
      <c r="B27" s="45">
        <f>B28+B29</f>
        <v>69700</v>
      </c>
      <c r="C27" s="29"/>
      <c r="D27" s="45">
        <f>D28+D29</f>
        <v>69300</v>
      </c>
      <c r="E27" s="29"/>
      <c r="F27" s="45">
        <f>SUM(B27-D27)</f>
        <v>400</v>
      </c>
      <c r="G27" s="57">
        <f>SUM((B27-D27)/D27)*100</f>
        <v>0.5772005772005772</v>
      </c>
      <c r="H27" s="45">
        <f>H28+H29</f>
        <v>67900</v>
      </c>
      <c r="I27" s="29"/>
      <c r="J27"/>
      <c r="K27"/>
    </row>
    <row r="28" spans="1:11" s="5" customFormat="1" ht="10.5" customHeight="1">
      <c r="A28" s="18" t="s">
        <v>23</v>
      </c>
      <c r="B28" s="38">
        <v>5000</v>
      </c>
      <c r="C28" s="29"/>
      <c r="D28" s="38">
        <v>5000</v>
      </c>
      <c r="E28" s="29"/>
      <c r="F28" s="19">
        <f>SUM(B28-D28)</f>
        <v>0</v>
      </c>
      <c r="G28" s="20">
        <f>SUM((B28-D28)/D28)*100</f>
        <v>0</v>
      </c>
      <c r="H28" s="38">
        <v>5000</v>
      </c>
      <c r="I28" s="29"/>
      <c r="J28"/>
      <c r="K28"/>
    </row>
    <row r="29" spans="1:11" s="5" customFormat="1" ht="10.5" customHeight="1">
      <c r="A29" s="18" t="s">
        <v>24</v>
      </c>
      <c r="B29" s="38">
        <v>64700</v>
      </c>
      <c r="C29" s="29"/>
      <c r="D29" s="38">
        <v>64300</v>
      </c>
      <c r="E29" s="29"/>
      <c r="F29" s="19">
        <f>SUM(B29-D29)</f>
        <v>400</v>
      </c>
      <c r="G29" s="20">
        <f>SUM((B29-D29)/D29)*100</f>
        <v>0.6220839813374806</v>
      </c>
      <c r="H29" s="38">
        <v>62900</v>
      </c>
      <c r="I29" s="29"/>
      <c r="J29"/>
      <c r="K29"/>
    </row>
    <row r="30" spans="1:11" s="6" customFormat="1" ht="10.5" customHeight="1">
      <c r="A30" s="15" t="s">
        <v>25</v>
      </c>
      <c r="B30" s="32">
        <v>30200</v>
      </c>
      <c r="C30" s="28"/>
      <c r="D30" s="32">
        <v>31400</v>
      </c>
      <c r="E30" s="28" t="s">
        <v>4</v>
      </c>
      <c r="F30" s="16">
        <f t="shared" si="0"/>
        <v>-1200</v>
      </c>
      <c r="G30" s="17">
        <f t="shared" si="2"/>
        <v>-3.821656050955414</v>
      </c>
      <c r="H30" s="32">
        <v>29700</v>
      </c>
      <c r="I30" s="28" t="s">
        <v>4</v>
      </c>
      <c r="J30"/>
      <c r="K30"/>
    </row>
    <row r="31" spans="1:11" s="5" customFormat="1" ht="10.5" customHeight="1">
      <c r="A31" s="18" t="s">
        <v>26</v>
      </c>
      <c r="B31" s="38">
        <v>5900</v>
      </c>
      <c r="C31" s="29"/>
      <c r="D31" s="38">
        <v>6100</v>
      </c>
      <c r="E31" s="29" t="s">
        <v>4</v>
      </c>
      <c r="F31" s="19">
        <f t="shared" si="0"/>
        <v>-200</v>
      </c>
      <c r="G31" s="20">
        <f t="shared" si="2"/>
        <v>-3.278688524590164</v>
      </c>
      <c r="H31" s="38">
        <v>5900</v>
      </c>
      <c r="I31" s="29" t="s">
        <v>4</v>
      </c>
      <c r="J31"/>
      <c r="K31"/>
    </row>
    <row r="32" spans="1:11" s="5" customFormat="1" ht="10.5" customHeight="1">
      <c r="A32" s="15" t="s">
        <v>27</v>
      </c>
      <c r="B32" s="46">
        <f>B33+B37</f>
        <v>118600</v>
      </c>
      <c r="C32" s="28"/>
      <c r="D32" s="46">
        <f>D33+D37</f>
        <v>118200</v>
      </c>
      <c r="E32" s="28"/>
      <c r="F32" s="46">
        <f aca="true" t="shared" si="3" ref="F32:F59">SUM(B32-D32)</f>
        <v>400</v>
      </c>
      <c r="G32" s="56">
        <f t="shared" si="2"/>
        <v>0.338409475465313</v>
      </c>
      <c r="H32" s="46">
        <f>H33+H37</f>
        <v>118500</v>
      </c>
      <c r="I32" s="29"/>
      <c r="J32"/>
      <c r="K32"/>
    </row>
    <row r="33" spans="1:11" s="5" customFormat="1" ht="10.5" customHeight="1">
      <c r="A33" s="18" t="s">
        <v>28</v>
      </c>
      <c r="B33" s="38">
        <v>98900</v>
      </c>
      <c r="C33" s="29"/>
      <c r="D33" s="38">
        <v>98500</v>
      </c>
      <c r="E33" s="29"/>
      <c r="F33" s="19">
        <f t="shared" si="3"/>
        <v>400</v>
      </c>
      <c r="G33" s="20">
        <f aca="true" t="shared" si="4" ref="G33:G52">SUM((B33-D33)/D33)*100</f>
        <v>0.40609137055837563</v>
      </c>
      <c r="H33" s="38">
        <v>98900</v>
      </c>
      <c r="I33" s="29"/>
      <c r="J33"/>
      <c r="K33"/>
    </row>
    <row r="34" spans="1:11" s="5" customFormat="1" ht="10.5" customHeight="1">
      <c r="A34" s="18" t="s">
        <v>92</v>
      </c>
      <c r="B34" s="38">
        <v>20100</v>
      </c>
      <c r="C34" s="29"/>
      <c r="D34" s="38">
        <v>20200</v>
      </c>
      <c r="E34" s="29"/>
      <c r="F34" s="19">
        <f t="shared" si="3"/>
        <v>-100</v>
      </c>
      <c r="G34" s="20">
        <f t="shared" si="4"/>
        <v>-0.49504950495049505</v>
      </c>
      <c r="H34" s="38">
        <v>20000</v>
      </c>
      <c r="I34" s="29"/>
      <c r="J34"/>
      <c r="K34"/>
    </row>
    <row r="35" spans="1:11" s="5" customFormat="1" ht="10.5" customHeight="1">
      <c r="A35" s="18" t="s">
        <v>93</v>
      </c>
      <c r="B35" s="38">
        <v>22900</v>
      </c>
      <c r="C35" s="29"/>
      <c r="D35" s="38">
        <v>22700</v>
      </c>
      <c r="E35" s="29"/>
      <c r="F35" s="19">
        <f t="shared" si="3"/>
        <v>200</v>
      </c>
      <c r="G35" s="20">
        <f t="shared" si="4"/>
        <v>0.881057268722467</v>
      </c>
      <c r="H35" s="38">
        <v>23000</v>
      </c>
      <c r="I35" s="29"/>
      <c r="J35"/>
      <c r="K35"/>
    </row>
    <row r="36" spans="1:11" s="5" customFormat="1" ht="10.5" customHeight="1">
      <c r="A36" s="18" t="s">
        <v>58</v>
      </c>
      <c r="B36" s="38">
        <v>55900</v>
      </c>
      <c r="C36" s="29"/>
      <c r="D36" s="38">
        <v>55600</v>
      </c>
      <c r="E36" s="29"/>
      <c r="F36" s="19">
        <f t="shared" si="3"/>
        <v>300</v>
      </c>
      <c r="G36" s="20">
        <f t="shared" si="4"/>
        <v>0.539568345323741</v>
      </c>
      <c r="H36" s="38">
        <v>55900</v>
      </c>
      <c r="I36" s="38"/>
      <c r="J36"/>
      <c r="K36"/>
    </row>
    <row r="37" spans="1:11" s="5" customFormat="1" ht="10.5" customHeight="1">
      <c r="A37" s="18" t="s">
        <v>49</v>
      </c>
      <c r="B37" s="38">
        <v>19700</v>
      </c>
      <c r="C37" s="29"/>
      <c r="D37" s="38">
        <v>19700</v>
      </c>
      <c r="E37" s="29"/>
      <c r="F37" s="19">
        <f>SUM(B37-D37)</f>
        <v>0</v>
      </c>
      <c r="G37" s="20">
        <f>SUM((B37-D37)/D37)*100</f>
        <v>0</v>
      </c>
      <c r="H37" s="38">
        <v>19600</v>
      </c>
      <c r="I37" s="38"/>
      <c r="J37"/>
      <c r="K37"/>
    </row>
    <row r="38" spans="1:11" s="7" customFormat="1" ht="10.5" customHeight="1">
      <c r="A38" s="15" t="s">
        <v>29</v>
      </c>
      <c r="B38" s="46">
        <f>B39+B42+B43</f>
        <v>223200</v>
      </c>
      <c r="C38" s="28"/>
      <c r="D38" s="46">
        <f>D39+D42+D43</f>
        <v>223100</v>
      </c>
      <c r="E38" s="28"/>
      <c r="F38" s="46">
        <f t="shared" si="3"/>
        <v>100</v>
      </c>
      <c r="G38" s="56">
        <f t="shared" si="4"/>
        <v>0.04482294935006724</v>
      </c>
      <c r="H38" s="46">
        <f>H39+H42+H43</f>
        <v>219500</v>
      </c>
      <c r="I38" s="28"/>
      <c r="J38"/>
      <c r="K38"/>
    </row>
    <row r="39" spans="1:11" s="5" customFormat="1" ht="10.5" customHeight="1">
      <c r="A39" s="18" t="s">
        <v>30</v>
      </c>
      <c r="B39" s="38">
        <v>101500</v>
      </c>
      <c r="C39" s="29"/>
      <c r="D39" s="38">
        <v>100000</v>
      </c>
      <c r="E39" s="29"/>
      <c r="F39" s="19">
        <f t="shared" si="3"/>
        <v>1500</v>
      </c>
      <c r="G39" s="20">
        <f t="shared" si="4"/>
        <v>1.5</v>
      </c>
      <c r="H39" s="38">
        <v>100900</v>
      </c>
      <c r="I39" s="38"/>
      <c r="J39"/>
      <c r="K39"/>
    </row>
    <row r="40" spans="1:11" s="5" customFormat="1" ht="10.5" customHeight="1">
      <c r="A40" s="18" t="s">
        <v>50</v>
      </c>
      <c r="B40" s="38">
        <v>12200</v>
      </c>
      <c r="C40" s="29"/>
      <c r="D40" s="38">
        <v>11700</v>
      </c>
      <c r="E40" s="29"/>
      <c r="F40" s="19">
        <f t="shared" si="3"/>
        <v>500</v>
      </c>
      <c r="G40" s="20">
        <f t="shared" si="4"/>
        <v>4.273504273504273</v>
      </c>
      <c r="H40" s="38">
        <v>12000</v>
      </c>
      <c r="I40" s="38"/>
      <c r="J40"/>
      <c r="K40"/>
    </row>
    <row r="41" spans="1:11" s="5" customFormat="1" ht="10.5" customHeight="1">
      <c r="A41" s="18" t="s">
        <v>51</v>
      </c>
      <c r="B41" s="38">
        <v>22300</v>
      </c>
      <c r="C41" s="29"/>
      <c r="D41" s="38">
        <v>22300</v>
      </c>
      <c r="E41" s="29"/>
      <c r="F41" s="19">
        <f>SUM(B41-D41)</f>
        <v>0</v>
      </c>
      <c r="G41" s="20">
        <f>SUM((B41-D41)/D41)*100</f>
        <v>0</v>
      </c>
      <c r="H41" s="38">
        <v>22100</v>
      </c>
      <c r="I41" s="38"/>
      <c r="J41"/>
      <c r="K41"/>
    </row>
    <row r="42" spans="1:11" s="5" customFormat="1" ht="10.5" customHeight="1">
      <c r="A42" s="18" t="s">
        <v>31</v>
      </c>
      <c r="B42" s="38">
        <v>31700</v>
      </c>
      <c r="C42" s="29"/>
      <c r="D42" s="38">
        <v>31600</v>
      </c>
      <c r="E42" s="29"/>
      <c r="F42" s="19">
        <f t="shared" si="3"/>
        <v>100</v>
      </c>
      <c r="G42" s="20">
        <f t="shared" si="4"/>
        <v>0.31645569620253167</v>
      </c>
      <c r="H42" s="38">
        <v>31500</v>
      </c>
      <c r="I42" s="38"/>
      <c r="J42"/>
      <c r="K42"/>
    </row>
    <row r="43" spans="1:11" s="5" customFormat="1" ht="10.5" customHeight="1">
      <c r="A43" s="18" t="s">
        <v>32</v>
      </c>
      <c r="B43" s="38">
        <v>90000</v>
      </c>
      <c r="C43" s="29"/>
      <c r="D43" s="38">
        <v>91500</v>
      </c>
      <c r="E43" s="29"/>
      <c r="F43" s="19">
        <f t="shared" si="3"/>
        <v>-1500</v>
      </c>
      <c r="G43" s="20">
        <f t="shared" si="4"/>
        <v>-1.639344262295082</v>
      </c>
      <c r="H43" s="38">
        <v>87100</v>
      </c>
      <c r="I43" s="38"/>
      <c r="J43"/>
      <c r="K43"/>
    </row>
    <row r="44" spans="1:11" s="5" customFormat="1" ht="10.5" customHeight="1">
      <c r="A44" s="18" t="s">
        <v>44</v>
      </c>
      <c r="B44" s="38">
        <v>24900</v>
      </c>
      <c r="C44" s="29"/>
      <c r="D44" s="38">
        <v>26900</v>
      </c>
      <c r="E44" s="36"/>
      <c r="F44" s="19">
        <f>SUM(B44-D44)</f>
        <v>-2000</v>
      </c>
      <c r="G44" s="20">
        <f t="shared" si="4"/>
        <v>-7.434944237918216</v>
      </c>
      <c r="H44" s="38">
        <v>24300</v>
      </c>
      <c r="I44" s="38"/>
      <c r="J44"/>
      <c r="K44"/>
    </row>
    <row r="45" spans="1:11" s="6" customFormat="1" ht="10.5" customHeight="1">
      <c r="A45" s="15" t="s">
        <v>82</v>
      </c>
      <c r="B45" s="46">
        <f>B46+B47</f>
        <v>364600</v>
      </c>
      <c r="C45" s="32"/>
      <c r="D45" s="46">
        <f>D46+D47</f>
        <v>353900</v>
      </c>
      <c r="E45" s="28"/>
      <c r="F45" s="16">
        <f t="shared" si="3"/>
        <v>10700</v>
      </c>
      <c r="G45" s="17">
        <f t="shared" si="4"/>
        <v>3.0234529528115286</v>
      </c>
      <c r="H45" s="46">
        <f>H46+H47</f>
        <v>364900</v>
      </c>
      <c r="I45" s="32"/>
      <c r="J45"/>
      <c r="K45"/>
    </row>
    <row r="46" spans="1:11" s="5" customFormat="1" ht="10.5" customHeight="1">
      <c r="A46" s="18" t="s">
        <v>33</v>
      </c>
      <c r="B46" s="38">
        <v>73200</v>
      </c>
      <c r="C46" s="29"/>
      <c r="D46" s="38">
        <v>71500</v>
      </c>
      <c r="E46" s="29"/>
      <c r="F46" s="19">
        <f t="shared" si="3"/>
        <v>1700</v>
      </c>
      <c r="G46" s="20">
        <f t="shared" si="4"/>
        <v>2.3776223776223775</v>
      </c>
      <c r="H46" s="38">
        <v>75900</v>
      </c>
      <c r="I46" s="29"/>
      <c r="J46"/>
      <c r="K46"/>
    </row>
    <row r="47" spans="1:11" s="5" customFormat="1" ht="10.5" customHeight="1">
      <c r="A47" s="18" t="s">
        <v>34</v>
      </c>
      <c r="B47" s="38">
        <v>291400</v>
      </c>
      <c r="C47" s="29"/>
      <c r="D47" s="38">
        <v>282400</v>
      </c>
      <c r="E47" s="29"/>
      <c r="F47" s="19">
        <f t="shared" si="3"/>
        <v>9000</v>
      </c>
      <c r="G47" s="20">
        <f t="shared" si="4"/>
        <v>3.186968838526912</v>
      </c>
      <c r="H47" s="38">
        <v>289000</v>
      </c>
      <c r="I47" s="29"/>
      <c r="J47"/>
      <c r="K47"/>
    </row>
    <row r="48" spans="1:11" s="5" customFormat="1" ht="10.5" customHeight="1">
      <c r="A48" s="18" t="s">
        <v>35</v>
      </c>
      <c r="B48" s="38">
        <v>62900</v>
      </c>
      <c r="C48" s="29"/>
      <c r="D48" s="38">
        <v>61000</v>
      </c>
      <c r="E48" s="29"/>
      <c r="F48" s="19">
        <f t="shared" si="3"/>
        <v>1900</v>
      </c>
      <c r="G48" s="20">
        <f t="shared" si="4"/>
        <v>3.114754098360656</v>
      </c>
      <c r="H48" s="38">
        <v>62700</v>
      </c>
      <c r="I48" s="29"/>
      <c r="J48"/>
      <c r="K48"/>
    </row>
    <row r="49" spans="1:11" s="5" customFormat="1" ht="10.5" customHeight="1">
      <c r="A49" s="18" t="s">
        <v>36</v>
      </c>
      <c r="B49" s="38">
        <v>56400</v>
      </c>
      <c r="C49" s="29"/>
      <c r="D49" s="38">
        <v>55100</v>
      </c>
      <c r="E49" s="29"/>
      <c r="F49" s="19">
        <f t="shared" si="3"/>
        <v>1300</v>
      </c>
      <c r="G49" s="20">
        <f t="shared" si="4"/>
        <v>2.35934664246824</v>
      </c>
      <c r="H49" s="38">
        <v>56500</v>
      </c>
      <c r="I49" s="38"/>
      <c r="J49"/>
      <c r="K49"/>
    </row>
    <row r="50" spans="1:11" s="5" customFormat="1" ht="10.5" customHeight="1">
      <c r="A50" s="18" t="s">
        <v>37</v>
      </c>
      <c r="B50" s="38">
        <v>72500</v>
      </c>
      <c r="C50" s="29"/>
      <c r="D50" s="38">
        <v>69300</v>
      </c>
      <c r="E50" s="29"/>
      <c r="F50" s="19">
        <f t="shared" si="3"/>
        <v>3200</v>
      </c>
      <c r="G50" s="20">
        <f t="shared" si="4"/>
        <v>4.617604617604617</v>
      </c>
      <c r="H50" s="38">
        <v>71100</v>
      </c>
      <c r="I50" s="29"/>
      <c r="J50"/>
      <c r="K50"/>
    </row>
    <row r="51" spans="1:11" s="6" customFormat="1" ht="10.5" customHeight="1">
      <c r="A51" s="15" t="s">
        <v>38</v>
      </c>
      <c r="B51" s="46">
        <f>B52+B53</f>
        <v>161200</v>
      </c>
      <c r="C51" s="28"/>
      <c r="D51" s="46">
        <f>D52+D53</f>
        <v>157800</v>
      </c>
      <c r="E51" s="28"/>
      <c r="F51" s="46">
        <f>SUM(B51-D51)</f>
        <v>3400</v>
      </c>
      <c r="G51" s="56">
        <f>SUM((B51-D51)/D51)*100</f>
        <v>2.1546261089987326</v>
      </c>
      <c r="H51" s="46">
        <f>H52+H53</f>
        <v>149000</v>
      </c>
      <c r="I51" s="32"/>
      <c r="J51"/>
      <c r="K51"/>
    </row>
    <row r="52" spans="1:11" s="5" customFormat="1" ht="10.5" customHeight="1">
      <c r="A52" s="18" t="s">
        <v>39</v>
      </c>
      <c r="B52" s="38">
        <v>30800</v>
      </c>
      <c r="C52" s="29"/>
      <c r="D52" s="38">
        <v>29300</v>
      </c>
      <c r="E52" s="29"/>
      <c r="F52" s="19">
        <f t="shared" si="3"/>
        <v>1500</v>
      </c>
      <c r="G52" s="20">
        <f t="shared" si="4"/>
        <v>5.1194539249146755</v>
      </c>
      <c r="H52" s="38">
        <v>26600</v>
      </c>
      <c r="I52" s="29"/>
      <c r="J52"/>
      <c r="K52"/>
    </row>
    <row r="53" spans="1:11" s="5" customFormat="1" ht="10.5" customHeight="1">
      <c r="A53" s="18" t="s">
        <v>40</v>
      </c>
      <c r="B53" s="38">
        <v>130400</v>
      </c>
      <c r="C53" s="29"/>
      <c r="D53" s="38">
        <v>128500</v>
      </c>
      <c r="E53" s="36"/>
      <c r="F53" s="19">
        <f t="shared" si="3"/>
        <v>1900</v>
      </c>
      <c r="G53" s="20">
        <f aca="true" t="shared" si="5" ref="G53:G59">SUM((B53-D53)/D53)*100</f>
        <v>1.4785992217898831</v>
      </c>
      <c r="H53" s="38">
        <v>122400</v>
      </c>
      <c r="I53" s="38"/>
      <c r="J53"/>
      <c r="K53"/>
    </row>
    <row r="54" spans="1:11" s="5" customFormat="1" ht="10.5" customHeight="1">
      <c r="A54" s="18" t="s">
        <v>45</v>
      </c>
      <c r="B54" s="38">
        <v>120000</v>
      </c>
      <c r="C54" s="29"/>
      <c r="D54" s="38">
        <v>119200</v>
      </c>
      <c r="E54" s="36"/>
      <c r="F54" s="19">
        <f>SUM(B54-D54)</f>
        <v>800</v>
      </c>
      <c r="G54" s="20">
        <f t="shared" si="5"/>
        <v>0.6711409395973155</v>
      </c>
      <c r="H54" s="38">
        <v>112800</v>
      </c>
      <c r="I54" s="38"/>
      <c r="J54"/>
      <c r="K54"/>
    </row>
    <row r="55" spans="1:11" s="5" customFormat="1" ht="10.5" customHeight="1">
      <c r="A55" s="15" t="s">
        <v>41</v>
      </c>
      <c r="B55" s="32">
        <v>64600</v>
      </c>
      <c r="C55" s="28"/>
      <c r="D55" s="32">
        <v>62500</v>
      </c>
      <c r="E55" s="28"/>
      <c r="F55" s="16">
        <f>SUM(B55-D55)</f>
        <v>2100</v>
      </c>
      <c r="G55" s="17">
        <f t="shared" si="5"/>
        <v>3.36</v>
      </c>
      <c r="H55" s="32">
        <v>63900</v>
      </c>
      <c r="I55" s="38"/>
      <c r="J55"/>
      <c r="K55"/>
    </row>
    <row r="56" spans="1:11" s="6" customFormat="1" ht="10.5" customHeight="1">
      <c r="A56" s="15" t="s">
        <v>52</v>
      </c>
      <c r="B56" s="46">
        <f>B57+B58+B59</f>
        <v>239700</v>
      </c>
      <c r="C56" s="28"/>
      <c r="D56" s="46">
        <f>D57+D58+D59</f>
        <v>236100</v>
      </c>
      <c r="E56" s="28"/>
      <c r="F56" s="46">
        <f t="shared" si="3"/>
        <v>3600</v>
      </c>
      <c r="G56" s="56">
        <f t="shared" si="5"/>
        <v>1.5247776365946633</v>
      </c>
      <c r="H56" s="46">
        <f>H57+H58+H59</f>
        <v>237800</v>
      </c>
      <c r="I56" s="28"/>
      <c r="J56"/>
      <c r="K56"/>
    </row>
    <row r="57" spans="1:11" s="5" customFormat="1" ht="10.5" customHeight="1">
      <c r="A57" s="18" t="s">
        <v>42</v>
      </c>
      <c r="B57" s="38">
        <v>18800</v>
      </c>
      <c r="C57" s="29"/>
      <c r="D57" s="38">
        <v>18600</v>
      </c>
      <c r="E57" s="29"/>
      <c r="F57" s="19">
        <f t="shared" si="3"/>
        <v>200</v>
      </c>
      <c r="G57" s="20">
        <f t="shared" si="5"/>
        <v>1.0752688172043012</v>
      </c>
      <c r="H57" s="38">
        <v>18900</v>
      </c>
      <c r="I57" s="29"/>
      <c r="J57"/>
      <c r="K57"/>
    </row>
    <row r="58" spans="1:11" s="5" customFormat="1" ht="10.5" customHeight="1">
      <c r="A58" s="18" t="s">
        <v>46</v>
      </c>
      <c r="B58" s="38">
        <v>73700</v>
      </c>
      <c r="C58" s="29"/>
      <c r="D58" s="38">
        <v>72700</v>
      </c>
      <c r="E58" s="29"/>
      <c r="F58" s="19">
        <f>SUM(B58-D58)</f>
        <v>1000</v>
      </c>
      <c r="G58" s="20">
        <f>SUM((B58-D58)/D58)*100</f>
        <v>1.3755158184319118</v>
      </c>
      <c r="H58" s="38">
        <v>73500</v>
      </c>
      <c r="I58" s="29"/>
      <c r="J58"/>
      <c r="K58"/>
    </row>
    <row r="59" spans="1:11" s="5" customFormat="1" ht="10.5" customHeight="1">
      <c r="A59" s="18" t="s">
        <v>67</v>
      </c>
      <c r="B59" s="38">
        <v>147200</v>
      </c>
      <c r="C59" s="38"/>
      <c r="D59" s="38">
        <v>144800</v>
      </c>
      <c r="E59" s="29"/>
      <c r="F59" s="19">
        <f t="shared" si="3"/>
        <v>2400</v>
      </c>
      <c r="G59" s="20">
        <f t="shared" si="5"/>
        <v>1.6574585635359116</v>
      </c>
      <c r="H59" s="38">
        <v>145400</v>
      </c>
      <c r="I59" s="29"/>
      <c r="J59"/>
      <c r="K59"/>
    </row>
    <row r="60" spans="1:11" s="5" customFormat="1" ht="10.5" customHeight="1">
      <c r="A60" s="18"/>
      <c r="B60" s="38" t="s">
        <v>4</v>
      </c>
      <c r="C60" s="38"/>
      <c r="D60" s="38" t="s">
        <v>4</v>
      </c>
      <c r="E60" s="29"/>
      <c r="F60" s="19"/>
      <c r="G60" s="20"/>
      <c r="H60" s="38" t="s">
        <v>4</v>
      </c>
      <c r="I60" s="29"/>
      <c r="J60"/>
      <c r="K60"/>
    </row>
    <row r="61" spans="1:11" s="5" customFormat="1" ht="10.5" customHeight="1">
      <c r="A61" s="18"/>
      <c r="B61" s="38" t="s">
        <v>91</v>
      </c>
      <c r="C61" s="38"/>
      <c r="D61" s="38"/>
      <c r="E61" s="29"/>
      <c r="F61" s="19"/>
      <c r="G61" s="20"/>
      <c r="H61" s="38" t="s">
        <v>4</v>
      </c>
      <c r="I61" s="29"/>
      <c r="J61"/>
      <c r="K61"/>
    </row>
    <row r="62" spans="1:11" s="5" customFormat="1" ht="10.5" customHeight="1">
      <c r="A62" s="18"/>
      <c r="B62" s="38" t="s">
        <v>4</v>
      </c>
      <c r="C62" s="38"/>
      <c r="D62" s="38"/>
      <c r="E62" s="29"/>
      <c r="F62" s="19"/>
      <c r="G62" s="20"/>
      <c r="H62" s="38"/>
      <c r="I62" s="29"/>
      <c r="J62"/>
      <c r="K62"/>
    </row>
    <row r="63" spans="1:11" s="5" customFormat="1" ht="10.5" customHeight="1">
      <c r="A63" s="18"/>
      <c r="B63" s="19"/>
      <c r="C63" s="29"/>
      <c r="D63" s="19"/>
      <c r="E63" s="29"/>
      <c r="F63" s="19"/>
      <c r="G63" s="19"/>
      <c r="H63" s="19"/>
      <c r="I63" s="29"/>
      <c r="J63"/>
      <c r="K63"/>
    </row>
    <row r="64" spans="1:11" s="5" customFormat="1" ht="10.5" customHeight="1">
      <c r="A64" s="18"/>
      <c r="B64" s="19"/>
      <c r="C64" s="29"/>
      <c r="D64" s="19"/>
      <c r="E64" s="29"/>
      <c r="F64" s="19"/>
      <c r="G64" s="19"/>
      <c r="H64" s="19"/>
      <c r="I64" s="29"/>
      <c r="J64"/>
      <c r="K64"/>
    </row>
    <row r="65" spans="1:11" s="5" customFormat="1" ht="6" customHeight="1">
      <c r="A65" s="18"/>
      <c r="B65" s="19"/>
      <c r="C65" s="29"/>
      <c r="D65" s="19"/>
      <c r="E65" s="29"/>
      <c r="F65" s="19"/>
      <c r="G65" s="19"/>
      <c r="H65" s="19"/>
      <c r="I65" s="29"/>
      <c r="J65"/>
      <c r="K65"/>
    </row>
    <row r="66" spans="1:9" ht="9.75" customHeight="1">
      <c r="A66" s="60" t="s">
        <v>83</v>
      </c>
      <c r="B66" s="21"/>
      <c r="C66" s="30"/>
      <c r="D66" s="21"/>
      <c r="E66" s="30"/>
      <c r="F66" s="21"/>
      <c r="G66" s="21"/>
      <c r="H66" s="21"/>
      <c r="I66" s="30"/>
    </row>
    <row r="67" spans="1:9" ht="9.75" customHeight="1">
      <c r="A67" s="41" t="s">
        <v>6</v>
      </c>
      <c r="B67" s="21"/>
      <c r="C67" s="30"/>
      <c r="D67" s="21"/>
      <c r="E67" s="30"/>
      <c r="F67" s="21"/>
      <c r="G67" s="21"/>
      <c r="H67" s="21"/>
      <c r="I67" s="30"/>
    </row>
    <row r="68" spans="1:9" ht="9.75" customHeight="1">
      <c r="A68" s="41"/>
      <c r="B68" s="21"/>
      <c r="C68" s="30"/>
      <c r="D68" s="21"/>
      <c r="E68" s="30"/>
      <c r="F68" s="21"/>
      <c r="G68" s="21"/>
      <c r="H68" s="21"/>
      <c r="I68" s="30"/>
    </row>
    <row r="69" spans="1:9" ht="15.75" customHeight="1">
      <c r="A69" s="9" t="s">
        <v>75</v>
      </c>
      <c r="B69" s="21"/>
      <c r="C69" s="30"/>
      <c r="D69" s="21"/>
      <c r="E69" s="30"/>
      <c r="F69" s="21"/>
      <c r="G69" s="21"/>
      <c r="H69" s="21"/>
      <c r="I69" s="30"/>
    </row>
    <row r="70" spans="1:9" ht="15.75" customHeight="1">
      <c r="A70" s="9"/>
      <c r="B70" s="49" t="s">
        <v>0</v>
      </c>
      <c r="C70" s="48"/>
      <c r="D70" s="47"/>
      <c r="E70" s="48"/>
      <c r="F70" s="47"/>
      <c r="G70" s="47"/>
      <c r="H70" s="47"/>
      <c r="I70" s="48"/>
    </row>
    <row r="71" spans="1:9" ht="15.75" customHeight="1">
      <c r="A71" s="42"/>
      <c r="B71" s="10" t="str">
        <f>B3</f>
        <v>May</v>
      </c>
      <c r="C71" s="25"/>
      <c r="D71" s="10" t="str">
        <f>D3</f>
        <v>May</v>
      </c>
      <c r="E71" s="25"/>
      <c r="F71" s="11" t="s">
        <v>1</v>
      </c>
      <c r="G71" s="12"/>
      <c r="H71" s="10" t="str">
        <f>H3</f>
        <v>Apr</v>
      </c>
      <c r="I71" s="25"/>
    </row>
    <row r="72" spans="1:9" ht="12" customHeight="1">
      <c r="A72" s="58"/>
      <c r="B72" s="13">
        <f>B4</f>
        <v>2024</v>
      </c>
      <c r="C72" s="27"/>
      <c r="D72" s="13">
        <f>D4</f>
        <v>2023</v>
      </c>
      <c r="E72" s="27"/>
      <c r="F72" s="13" t="s">
        <v>2</v>
      </c>
      <c r="G72" s="13" t="s">
        <v>3</v>
      </c>
      <c r="H72" s="13">
        <f>H4</f>
        <v>2024</v>
      </c>
      <c r="I72" s="59"/>
    </row>
    <row r="73" spans="1:9" ht="10.5" customHeight="1">
      <c r="A73" s="22"/>
      <c r="B73" s="51"/>
      <c r="C73" s="52"/>
      <c r="D73" s="51"/>
      <c r="E73" s="52"/>
      <c r="F73" s="51"/>
      <c r="G73" s="51"/>
      <c r="H73" s="51"/>
      <c r="I73" s="31"/>
    </row>
    <row r="74" spans="1:11" s="7" customFormat="1" ht="10.5" customHeight="1">
      <c r="A74" s="15" t="s">
        <v>54</v>
      </c>
      <c r="B74" s="16">
        <f>B76+B80</f>
        <v>413500</v>
      </c>
      <c r="C74" s="32"/>
      <c r="D74" s="16">
        <f>D76+D80</f>
        <v>408000</v>
      </c>
      <c r="E74" s="28"/>
      <c r="F74" s="16">
        <f>SUM(B74-D74)</f>
        <v>5500</v>
      </c>
      <c r="G74" s="17">
        <f>SUM((B74-D74)/D74)*100</f>
        <v>1.3480392156862746</v>
      </c>
      <c r="H74" s="16">
        <f>H76+H80</f>
        <v>406700</v>
      </c>
      <c r="I74" s="32"/>
      <c r="J74"/>
      <c r="K74"/>
    </row>
    <row r="75" spans="1:11" s="6" customFormat="1" ht="10.5" customHeight="1">
      <c r="A75" s="15" t="s">
        <v>81</v>
      </c>
      <c r="B75" s="16">
        <f>B74-B98</f>
        <v>369600</v>
      </c>
      <c r="C75" s="28"/>
      <c r="D75" s="16">
        <f>D74-D98</f>
        <v>364900</v>
      </c>
      <c r="E75" s="28"/>
      <c r="F75" s="16">
        <f>SUM(B75-D75)</f>
        <v>4700</v>
      </c>
      <c r="G75" s="17">
        <f>SUM((B75-D75)/D75)*100</f>
        <v>1.2880241161962183</v>
      </c>
      <c r="H75" s="16">
        <f>H74-H98</f>
        <v>363000</v>
      </c>
      <c r="I75" s="28"/>
      <c r="J75"/>
      <c r="K75"/>
    </row>
    <row r="76" spans="1:11" s="7" customFormat="1" ht="10.5" customHeight="1">
      <c r="A76" s="15" t="s">
        <v>53</v>
      </c>
      <c r="B76" s="16">
        <f>B77+B78</f>
        <v>43100</v>
      </c>
      <c r="C76" s="28"/>
      <c r="D76" s="16">
        <f>D77+D78</f>
        <v>43300</v>
      </c>
      <c r="E76" s="28"/>
      <c r="F76" s="16">
        <f aca="true" t="shared" si="6" ref="F76:F98">SUM(B76-D76)</f>
        <v>-200</v>
      </c>
      <c r="G76" s="17">
        <f aca="true" t="shared" si="7" ref="G76:G98">SUM((B76-D76)/D76)*100</f>
        <v>-0.4618937644341801</v>
      </c>
      <c r="H76" s="16">
        <f>H77+H78</f>
        <v>42900</v>
      </c>
      <c r="I76" s="28"/>
      <c r="J76"/>
      <c r="K76"/>
    </row>
    <row r="77" spans="1:11" s="7" customFormat="1" ht="10.5" customHeight="1">
      <c r="A77" s="15" t="s">
        <v>47</v>
      </c>
      <c r="B77" s="32">
        <v>14300</v>
      </c>
      <c r="C77" s="28"/>
      <c r="D77" s="32">
        <v>14200</v>
      </c>
      <c r="E77" s="28"/>
      <c r="F77" s="16">
        <f>SUM(B77-D77)</f>
        <v>100</v>
      </c>
      <c r="G77" s="17">
        <f>SUM((B77-D77)/D77)*100</f>
        <v>0.7042253521126761</v>
      </c>
      <c r="H77" s="32">
        <v>13900</v>
      </c>
      <c r="I77" s="28"/>
      <c r="J77"/>
      <c r="K77"/>
    </row>
    <row r="78" spans="1:11" s="7" customFormat="1" ht="10.5" customHeight="1">
      <c r="A78" s="15" t="s">
        <v>9</v>
      </c>
      <c r="B78" s="32">
        <v>28800</v>
      </c>
      <c r="C78" s="32"/>
      <c r="D78" s="32">
        <v>29100</v>
      </c>
      <c r="E78" s="28"/>
      <c r="F78" s="16">
        <f t="shared" si="6"/>
        <v>-300</v>
      </c>
      <c r="G78" s="17">
        <f t="shared" si="7"/>
        <v>-1.0309278350515463</v>
      </c>
      <c r="H78" s="32">
        <v>29000</v>
      </c>
      <c r="I78" s="32"/>
      <c r="J78"/>
      <c r="K78"/>
    </row>
    <row r="79" spans="1:9" ht="10.5" customHeight="1">
      <c r="A79" s="15" t="s">
        <v>10</v>
      </c>
      <c r="B79" s="32">
        <v>22700</v>
      </c>
      <c r="C79" s="28"/>
      <c r="D79" s="32">
        <v>22900</v>
      </c>
      <c r="E79" s="28"/>
      <c r="F79" s="16">
        <f t="shared" si="6"/>
        <v>-200</v>
      </c>
      <c r="G79" s="17">
        <f t="shared" si="7"/>
        <v>-0.8733624454148471</v>
      </c>
      <c r="H79" s="32">
        <v>22800</v>
      </c>
      <c r="I79" s="28"/>
    </row>
    <row r="80" spans="1:11" s="7" customFormat="1" ht="10.5" customHeight="1">
      <c r="A80" s="15" t="s">
        <v>55</v>
      </c>
      <c r="B80" s="46">
        <f>B81+B85+B86+B90+B93+B95+B97+B98</f>
        <v>370400</v>
      </c>
      <c r="C80" s="28"/>
      <c r="D80" s="46">
        <f>D81+D85+D86+D90+D93+D95+D97+D98</f>
        <v>364700</v>
      </c>
      <c r="E80" s="28"/>
      <c r="F80" s="46">
        <f>SUM(B80-D80)</f>
        <v>5700</v>
      </c>
      <c r="G80" s="56">
        <f>SUM((B80-D80)/D80)*100</f>
        <v>1.5629284343295862</v>
      </c>
      <c r="H80" s="46">
        <f>H81+H85+H86+H90+H93+H95+H97+H98</f>
        <v>363800</v>
      </c>
      <c r="I80" s="28"/>
      <c r="J80"/>
      <c r="K80"/>
    </row>
    <row r="81" spans="1:11" s="7" customFormat="1" ht="10.5" customHeight="1">
      <c r="A81" s="15" t="s">
        <v>16</v>
      </c>
      <c r="B81" s="16">
        <f>B82+B83+B84</f>
        <v>64700</v>
      </c>
      <c r="C81" s="28"/>
      <c r="D81" s="16">
        <f>D82+D83+D84</f>
        <v>65200</v>
      </c>
      <c r="E81" s="28"/>
      <c r="F81" s="16">
        <f t="shared" si="6"/>
        <v>-500</v>
      </c>
      <c r="G81" s="17">
        <f t="shared" si="7"/>
        <v>-0.7668711656441718</v>
      </c>
      <c r="H81" s="16">
        <f>H82+H83+H84</f>
        <v>63500</v>
      </c>
      <c r="I81" s="28"/>
      <c r="J81"/>
      <c r="K81"/>
    </row>
    <row r="82" spans="1:11" s="7" customFormat="1" ht="10.5" customHeight="1">
      <c r="A82" s="18" t="s">
        <v>17</v>
      </c>
      <c r="B82" s="38">
        <v>13200</v>
      </c>
      <c r="C82" s="29"/>
      <c r="D82" s="38">
        <v>13100</v>
      </c>
      <c r="E82" s="29"/>
      <c r="F82" s="19">
        <f t="shared" si="6"/>
        <v>100</v>
      </c>
      <c r="G82" s="20">
        <f t="shared" si="7"/>
        <v>0.7633587786259541</v>
      </c>
      <c r="H82" s="38">
        <v>13100</v>
      </c>
      <c r="I82" s="28"/>
      <c r="J82"/>
      <c r="K82"/>
    </row>
    <row r="83" spans="1:11" s="7" customFormat="1" ht="10.5" customHeight="1">
      <c r="A83" s="18" t="s">
        <v>18</v>
      </c>
      <c r="B83" s="38">
        <v>42400</v>
      </c>
      <c r="C83" s="29"/>
      <c r="D83" s="38">
        <v>42700</v>
      </c>
      <c r="E83" s="29"/>
      <c r="F83" s="19">
        <f>SUM(B83-D83)</f>
        <v>-300</v>
      </c>
      <c r="G83" s="20">
        <f>SUM((B83-D83)/D83)*100</f>
        <v>-0.702576112412178</v>
      </c>
      <c r="H83" s="38">
        <v>41600</v>
      </c>
      <c r="I83" s="28"/>
      <c r="J83"/>
      <c r="K83"/>
    </row>
    <row r="84" spans="1:9" ht="10.5" customHeight="1">
      <c r="A84" s="18" t="s">
        <v>22</v>
      </c>
      <c r="B84" s="38">
        <v>9100</v>
      </c>
      <c r="C84" s="29"/>
      <c r="D84" s="38">
        <v>9400</v>
      </c>
      <c r="E84" s="29"/>
      <c r="F84" s="19">
        <f t="shared" si="6"/>
        <v>-300</v>
      </c>
      <c r="G84" s="20">
        <f t="shared" si="7"/>
        <v>-3.1914893617021276</v>
      </c>
      <c r="H84" s="38">
        <v>8800</v>
      </c>
      <c r="I84" s="29"/>
    </row>
    <row r="85" spans="1:9" ht="10.5" customHeight="1">
      <c r="A85" s="15" t="s">
        <v>25</v>
      </c>
      <c r="B85" s="32">
        <v>12600</v>
      </c>
      <c r="C85" s="28"/>
      <c r="D85" s="32">
        <v>12900</v>
      </c>
      <c r="E85" s="28"/>
      <c r="F85" s="16">
        <f t="shared" si="6"/>
        <v>-300</v>
      </c>
      <c r="G85" s="17">
        <f t="shared" si="7"/>
        <v>-2.3255813953488373</v>
      </c>
      <c r="H85" s="32">
        <v>12400</v>
      </c>
      <c r="I85" s="29"/>
    </row>
    <row r="86" spans="1:11" s="7" customFormat="1" ht="10.5" customHeight="1">
      <c r="A86" s="15" t="s">
        <v>27</v>
      </c>
      <c r="B86" s="32">
        <v>36200</v>
      </c>
      <c r="C86" s="28"/>
      <c r="D86" s="32">
        <v>35600</v>
      </c>
      <c r="E86" s="28"/>
      <c r="F86" s="16">
        <f t="shared" si="6"/>
        <v>600</v>
      </c>
      <c r="G86" s="17">
        <f t="shared" si="7"/>
        <v>1.6853932584269662</v>
      </c>
      <c r="H86" s="32">
        <v>36000</v>
      </c>
      <c r="I86" s="28"/>
      <c r="J86"/>
      <c r="K86"/>
    </row>
    <row r="87" spans="1:11" s="7" customFormat="1" ht="10.5" customHeight="1">
      <c r="A87" s="18" t="s">
        <v>28</v>
      </c>
      <c r="B87" s="38">
        <v>30400</v>
      </c>
      <c r="C87" s="29"/>
      <c r="D87" s="38">
        <v>29700</v>
      </c>
      <c r="E87" s="29"/>
      <c r="F87" s="19">
        <f t="shared" si="6"/>
        <v>700</v>
      </c>
      <c r="G87" s="20">
        <f t="shared" si="7"/>
        <v>2.356902356902357</v>
      </c>
      <c r="H87" s="38">
        <v>30200</v>
      </c>
      <c r="I87" s="28"/>
      <c r="J87"/>
      <c r="K87"/>
    </row>
    <row r="88" spans="1:11" s="5" customFormat="1" ht="10.5" customHeight="1">
      <c r="A88" s="18" t="s">
        <v>92</v>
      </c>
      <c r="B88" s="38">
        <v>7000</v>
      </c>
      <c r="C88" s="29"/>
      <c r="D88" s="38">
        <v>7000</v>
      </c>
      <c r="E88" s="29"/>
      <c r="F88" s="19">
        <f t="shared" si="6"/>
        <v>0</v>
      </c>
      <c r="G88" s="20">
        <f t="shared" si="7"/>
        <v>0</v>
      </c>
      <c r="H88" s="38">
        <v>7000</v>
      </c>
      <c r="I88" s="29"/>
      <c r="J88"/>
      <c r="K88"/>
    </row>
    <row r="89" spans="1:11" s="5" customFormat="1" ht="10.5" customHeight="1">
      <c r="A89" s="18" t="s">
        <v>93</v>
      </c>
      <c r="B89" s="38">
        <v>16300</v>
      </c>
      <c r="C89" s="29"/>
      <c r="D89" s="38">
        <v>16100</v>
      </c>
      <c r="E89" s="29"/>
      <c r="F89" s="19">
        <f t="shared" si="6"/>
        <v>200</v>
      </c>
      <c r="G89" s="20">
        <f t="shared" si="7"/>
        <v>1.2422360248447204</v>
      </c>
      <c r="H89" s="38">
        <v>16300</v>
      </c>
      <c r="I89" s="29"/>
      <c r="J89"/>
      <c r="K89"/>
    </row>
    <row r="90" spans="1:11" s="7" customFormat="1" ht="10.5" customHeight="1">
      <c r="A90" s="15" t="s">
        <v>29</v>
      </c>
      <c r="B90" s="32">
        <v>65700</v>
      </c>
      <c r="C90" s="28"/>
      <c r="D90" s="32">
        <v>66000</v>
      </c>
      <c r="E90" s="28"/>
      <c r="F90" s="16">
        <f t="shared" si="6"/>
        <v>-300</v>
      </c>
      <c r="G90" s="17">
        <f t="shared" si="7"/>
        <v>-0.45454545454545453</v>
      </c>
      <c r="H90" s="32">
        <v>64600</v>
      </c>
      <c r="I90" s="28"/>
      <c r="J90"/>
      <c r="K90"/>
    </row>
    <row r="91" spans="1:11" s="5" customFormat="1" ht="10.5" customHeight="1">
      <c r="A91" s="18" t="s">
        <v>30</v>
      </c>
      <c r="B91" s="38">
        <v>30900</v>
      </c>
      <c r="C91" s="29"/>
      <c r="D91" s="38">
        <v>30900</v>
      </c>
      <c r="E91" s="29"/>
      <c r="F91" s="19">
        <f t="shared" si="6"/>
        <v>0</v>
      </c>
      <c r="G91" s="20">
        <f t="shared" si="7"/>
        <v>0</v>
      </c>
      <c r="H91" s="38">
        <v>31000</v>
      </c>
      <c r="I91" s="38"/>
      <c r="J91"/>
      <c r="K91"/>
    </row>
    <row r="92" spans="1:11" s="5" customFormat="1" ht="10.5" customHeight="1">
      <c r="A92" s="18" t="s">
        <v>32</v>
      </c>
      <c r="B92" s="38">
        <v>23900</v>
      </c>
      <c r="C92" s="29"/>
      <c r="D92" s="38">
        <v>24700</v>
      </c>
      <c r="E92" s="29"/>
      <c r="F92" s="19">
        <f t="shared" si="6"/>
        <v>-800</v>
      </c>
      <c r="G92" s="20">
        <f t="shared" si="7"/>
        <v>-3.2388663967611335</v>
      </c>
      <c r="H92" s="38">
        <v>23200</v>
      </c>
      <c r="I92" s="38"/>
      <c r="J92"/>
      <c r="K92"/>
    </row>
    <row r="93" spans="1:9" ht="10.5" customHeight="1">
      <c r="A93" s="15" t="s">
        <v>82</v>
      </c>
      <c r="B93" s="32">
        <v>83300</v>
      </c>
      <c r="C93" s="28"/>
      <c r="D93" s="32">
        <v>79900</v>
      </c>
      <c r="E93" s="28"/>
      <c r="F93" s="16">
        <f t="shared" si="6"/>
        <v>3400</v>
      </c>
      <c r="G93" s="17">
        <f t="shared" si="7"/>
        <v>4.25531914893617</v>
      </c>
      <c r="H93" s="32">
        <v>83500</v>
      </c>
      <c r="I93" s="29"/>
    </row>
    <row r="94" spans="1:9" ht="10.5" customHeight="1">
      <c r="A94" s="18" t="s">
        <v>34</v>
      </c>
      <c r="B94" s="38">
        <v>69500</v>
      </c>
      <c r="C94" s="29"/>
      <c r="D94" s="38">
        <v>66900</v>
      </c>
      <c r="E94" s="29"/>
      <c r="F94" s="19">
        <f t="shared" si="6"/>
        <v>2600</v>
      </c>
      <c r="G94" s="20">
        <f t="shared" si="7"/>
        <v>3.8863976083707024</v>
      </c>
      <c r="H94" s="38">
        <v>69000</v>
      </c>
      <c r="I94" s="29"/>
    </row>
    <row r="95" spans="1:9" ht="10.5" customHeight="1">
      <c r="A95" s="15" t="s">
        <v>38</v>
      </c>
      <c r="B95" s="32">
        <v>46200</v>
      </c>
      <c r="C95" s="28"/>
      <c r="D95" s="32">
        <v>44500</v>
      </c>
      <c r="E95" s="28"/>
      <c r="F95" s="16">
        <f t="shared" si="6"/>
        <v>1700</v>
      </c>
      <c r="G95" s="17">
        <f t="shared" si="7"/>
        <v>3.8202247191011236</v>
      </c>
      <c r="H95" s="32">
        <v>42500</v>
      </c>
      <c r="I95" s="29"/>
    </row>
    <row r="96" spans="1:11" s="7" customFormat="1" ht="10.5" customHeight="1">
      <c r="A96" s="18" t="s">
        <v>40</v>
      </c>
      <c r="B96" s="38">
        <v>34500</v>
      </c>
      <c r="C96" s="29"/>
      <c r="D96" s="38">
        <v>34000</v>
      </c>
      <c r="E96" s="29"/>
      <c r="F96" s="19">
        <f>SUM(B96-D96)</f>
        <v>500</v>
      </c>
      <c r="G96" s="20">
        <f t="shared" si="7"/>
        <v>1.4705882352941175</v>
      </c>
      <c r="H96" s="38">
        <v>32300</v>
      </c>
      <c r="I96" s="28"/>
      <c r="J96"/>
      <c r="K96"/>
    </row>
    <row r="97" spans="1:9" ht="10.5" customHeight="1">
      <c r="A97" s="15" t="s">
        <v>41</v>
      </c>
      <c r="B97" s="32">
        <v>17800</v>
      </c>
      <c r="C97" s="28"/>
      <c r="D97" s="32">
        <v>17500</v>
      </c>
      <c r="E97" s="28"/>
      <c r="F97" s="16">
        <f t="shared" si="6"/>
        <v>300</v>
      </c>
      <c r="G97" s="17">
        <f t="shared" si="7"/>
        <v>1.7142857142857144</v>
      </c>
      <c r="H97" s="32">
        <v>17600</v>
      </c>
      <c r="I97" s="29"/>
    </row>
    <row r="98" spans="1:9" ht="10.5" customHeight="1">
      <c r="A98" s="15" t="s">
        <v>52</v>
      </c>
      <c r="B98" s="32">
        <v>43900</v>
      </c>
      <c r="C98" s="28"/>
      <c r="D98" s="32">
        <v>43100</v>
      </c>
      <c r="E98" s="28"/>
      <c r="F98" s="46">
        <f t="shared" si="6"/>
        <v>800</v>
      </c>
      <c r="G98" s="56">
        <f t="shared" si="7"/>
        <v>1.8561484918793503</v>
      </c>
      <c r="H98" s="32">
        <v>43700</v>
      </c>
      <c r="I98" s="29"/>
    </row>
    <row r="99" spans="1:9" ht="10.5" customHeight="1">
      <c r="A99" s="18" t="s">
        <v>56</v>
      </c>
      <c r="B99" s="38">
        <v>2300</v>
      </c>
      <c r="C99" s="29"/>
      <c r="D99" s="38">
        <v>2400</v>
      </c>
      <c r="E99" s="29"/>
      <c r="F99" s="19">
        <f>SUM(B99-D99)</f>
        <v>-100</v>
      </c>
      <c r="G99" s="20">
        <f>SUM((B99-D99)/D99)*100</f>
        <v>-4.166666666666666</v>
      </c>
      <c r="H99" s="38">
        <v>2300</v>
      </c>
      <c r="I99" s="29"/>
    </row>
    <row r="100" spans="1:11" s="5" customFormat="1" ht="10.5" customHeight="1">
      <c r="A100" s="18" t="s">
        <v>57</v>
      </c>
      <c r="B100" s="38">
        <f>6000+35600</f>
        <v>41600</v>
      </c>
      <c r="C100" s="29"/>
      <c r="D100" s="38">
        <f>6000+34700</f>
        <v>40700</v>
      </c>
      <c r="E100" s="29"/>
      <c r="F100" s="45">
        <f>SUM(B100-D100)</f>
        <v>900</v>
      </c>
      <c r="G100" s="57">
        <f>SUM((B100-D100)/D100)*100</f>
        <v>2.211302211302211</v>
      </c>
      <c r="H100" s="38">
        <f>5900+35500</f>
        <v>41400</v>
      </c>
      <c r="I100" s="29"/>
      <c r="J100"/>
      <c r="K100"/>
    </row>
    <row r="101" spans="1:11" s="5" customFormat="1" ht="10.5" customHeight="1">
      <c r="A101" s="18"/>
      <c r="B101" s="45"/>
      <c r="C101" s="29"/>
      <c r="D101" s="45"/>
      <c r="E101" s="29"/>
      <c r="F101" s="45"/>
      <c r="G101" s="57"/>
      <c r="H101" s="45"/>
      <c r="I101" s="29"/>
      <c r="J101"/>
      <c r="K101"/>
    </row>
    <row r="102" spans="1:11" s="5" customFormat="1" ht="10.5" customHeight="1">
      <c r="A102" s="18"/>
      <c r="B102" s="45"/>
      <c r="C102" s="29"/>
      <c r="D102" s="45"/>
      <c r="E102" s="29"/>
      <c r="F102" s="45"/>
      <c r="G102" s="57"/>
      <c r="H102" s="45"/>
      <c r="I102" s="29"/>
      <c r="J102"/>
      <c r="K102"/>
    </row>
    <row r="103" spans="1:9" ht="10.5" customHeight="1">
      <c r="A103" s="18"/>
      <c r="B103" s="19"/>
      <c r="C103" s="29"/>
      <c r="D103" s="19"/>
      <c r="E103" s="29"/>
      <c r="F103" s="19"/>
      <c r="G103" s="20"/>
      <c r="H103" s="19"/>
      <c r="I103" s="29"/>
    </row>
    <row r="104" spans="1:9" ht="15.75" customHeight="1">
      <c r="A104" s="9" t="s">
        <v>76</v>
      </c>
      <c r="B104" s="21"/>
      <c r="C104" s="30"/>
      <c r="D104" s="21"/>
      <c r="E104" s="30"/>
      <c r="F104" s="21"/>
      <c r="G104" s="20"/>
      <c r="H104" s="21"/>
      <c r="I104" s="30"/>
    </row>
    <row r="105" spans="1:9" ht="15.75" customHeight="1">
      <c r="A105" s="9"/>
      <c r="B105" s="49" t="s">
        <v>0</v>
      </c>
      <c r="C105" s="48"/>
      <c r="D105" s="47"/>
      <c r="E105" s="48"/>
      <c r="F105" s="47"/>
      <c r="G105" s="47"/>
      <c r="H105" s="47"/>
      <c r="I105" s="48"/>
    </row>
    <row r="106" spans="1:9" ht="15.75" customHeight="1">
      <c r="A106" s="42"/>
      <c r="B106" s="10" t="str">
        <f>B71</f>
        <v>May</v>
      </c>
      <c r="C106" s="25"/>
      <c r="D106" s="10" t="str">
        <f>D71</f>
        <v>May</v>
      </c>
      <c r="E106" s="25"/>
      <c r="F106" s="11" t="s">
        <v>1</v>
      </c>
      <c r="G106" s="12"/>
      <c r="H106" s="10" t="str">
        <f>H71</f>
        <v>Apr</v>
      </c>
      <c r="I106" s="25"/>
    </row>
    <row r="107" spans="1:9" ht="12" customHeight="1">
      <c r="A107" s="39"/>
      <c r="B107" s="13">
        <f>B4</f>
        <v>2024</v>
      </c>
      <c r="C107" s="27"/>
      <c r="D107" s="13">
        <f>D4</f>
        <v>2023</v>
      </c>
      <c r="E107" s="27"/>
      <c r="F107" s="13" t="s">
        <v>2</v>
      </c>
      <c r="G107" s="13" t="s">
        <v>3</v>
      </c>
      <c r="H107" s="13">
        <f>H4</f>
        <v>2024</v>
      </c>
      <c r="I107" s="27"/>
    </row>
    <row r="108" spans="1:9" ht="10.5" customHeight="1">
      <c r="A108" s="22"/>
      <c r="B108" s="23"/>
      <c r="C108" s="31"/>
      <c r="D108" s="23"/>
      <c r="E108" s="31"/>
      <c r="F108" s="23"/>
      <c r="G108" s="20"/>
      <c r="H108" s="23"/>
      <c r="I108" s="31"/>
    </row>
    <row r="109" spans="1:11" s="7" customFormat="1" ht="10.5" customHeight="1">
      <c r="A109" s="15" t="s">
        <v>54</v>
      </c>
      <c r="B109" s="16">
        <f>B111+B112</f>
        <v>78700</v>
      </c>
      <c r="C109" s="32"/>
      <c r="D109" s="16">
        <f>D111+D112</f>
        <v>78700</v>
      </c>
      <c r="E109" s="28"/>
      <c r="F109" s="16">
        <f aca="true" t="shared" si="8" ref="F109:F119">SUM(B109-D109)</f>
        <v>0</v>
      </c>
      <c r="G109" s="17">
        <f aca="true" t="shared" si="9" ref="G109:G119">SUM((B109-D109)/D109)*100</f>
        <v>0</v>
      </c>
      <c r="H109" s="16">
        <f>H111+H112</f>
        <v>77600</v>
      </c>
      <c r="I109" s="28"/>
      <c r="J109"/>
      <c r="K109"/>
    </row>
    <row r="110" spans="1:11" s="6" customFormat="1" ht="10.5" customHeight="1">
      <c r="A110" s="15" t="s">
        <v>81</v>
      </c>
      <c r="B110" s="16">
        <f>B109-B117</f>
        <v>68900</v>
      </c>
      <c r="C110" s="28"/>
      <c r="D110" s="16">
        <f>D109-D117</f>
        <v>68800</v>
      </c>
      <c r="E110" s="28"/>
      <c r="F110" s="16">
        <f t="shared" si="8"/>
        <v>100</v>
      </c>
      <c r="G110" s="17">
        <f>SUM((B110-D110)/D110)*100</f>
        <v>0.14534883720930233</v>
      </c>
      <c r="H110" s="16">
        <f>H109-H117</f>
        <v>67900</v>
      </c>
      <c r="I110" s="28"/>
      <c r="J110"/>
      <c r="K110"/>
    </row>
    <row r="111" spans="1:11" s="7" customFormat="1" ht="10.5" customHeight="1">
      <c r="A111" s="15" t="s">
        <v>53</v>
      </c>
      <c r="B111" s="32">
        <v>12700</v>
      </c>
      <c r="C111" s="28"/>
      <c r="D111" s="32">
        <v>12600</v>
      </c>
      <c r="E111" s="28"/>
      <c r="F111" s="16">
        <f t="shared" si="8"/>
        <v>100</v>
      </c>
      <c r="G111" s="17">
        <f t="shared" si="9"/>
        <v>0.7936507936507936</v>
      </c>
      <c r="H111" s="32">
        <v>12600</v>
      </c>
      <c r="I111" s="28"/>
      <c r="J111"/>
      <c r="K111"/>
    </row>
    <row r="112" spans="1:11" s="7" customFormat="1" ht="10.5" customHeight="1">
      <c r="A112" s="15" t="s">
        <v>55</v>
      </c>
      <c r="B112" s="32">
        <v>66000</v>
      </c>
      <c r="C112" s="28"/>
      <c r="D112" s="32">
        <v>66100</v>
      </c>
      <c r="E112" s="28"/>
      <c r="F112" s="46">
        <f t="shared" si="8"/>
        <v>-100</v>
      </c>
      <c r="G112" s="56">
        <f t="shared" si="9"/>
        <v>-0.15128593040847202</v>
      </c>
      <c r="H112" s="32">
        <v>65000</v>
      </c>
      <c r="I112" s="28"/>
      <c r="J112"/>
      <c r="K112"/>
    </row>
    <row r="113" spans="1:9" ht="10.5" customHeight="1">
      <c r="A113" s="15" t="s">
        <v>16</v>
      </c>
      <c r="B113" s="32">
        <v>18500</v>
      </c>
      <c r="C113" s="28"/>
      <c r="D113" s="32">
        <v>18100</v>
      </c>
      <c r="E113" s="28"/>
      <c r="F113" s="16">
        <f t="shared" si="8"/>
        <v>400</v>
      </c>
      <c r="G113" s="17">
        <f t="shared" si="9"/>
        <v>2.209944751381215</v>
      </c>
      <c r="H113" s="32">
        <v>18000</v>
      </c>
      <c r="I113" s="29"/>
    </row>
    <row r="114" spans="1:11" s="7" customFormat="1" ht="10.5" customHeight="1">
      <c r="A114" s="18" t="s">
        <v>18</v>
      </c>
      <c r="B114" s="38">
        <v>11900</v>
      </c>
      <c r="C114" s="29"/>
      <c r="D114" s="38">
        <v>12000</v>
      </c>
      <c r="E114" s="29"/>
      <c r="F114" s="19">
        <f t="shared" si="8"/>
        <v>-100</v>
      </c>
      <c r="G114" s="20">
        <f t="shared" si="9"/>
        <v>-0.8333333333333334</v>
      </c>
      <c r="H114" s="38">
        <v>11700</v>
      </c>
      <c r="I114" s="28"/>
      <c r="J114"/>
      <c r="K114"/>
    </row>
    <row r="115" spans="1:11" s="7" customFormat="1" ht="10.5" customHeight="1">
      <c r="A115" s="15" t="s">
        <v>29</v>
      </c>
      <c r="B115" s="32">
        <v>9400</v>
      </c>
      <c r="C115" s="28"/>
      <c r="D115" s="32">
        <v>9400</v>
      </c>
      <c r="E115" s="28"/>
      <c r="F115" s="16">
        <f t="shared" si="8"/>
        <v>0</v>
      </c>
      <c r="G115" s="17">
        <f t="shared" si="9"/>
        <v>0</v>
      </c>
      <c r="H115" s="32">
        <v>9300</v>
      </c>
      <c r="I115" s="28"/>
      <c r="J115"/>
      <c r="K115"/>
    </row>
    <row r="116" spans="1:11" s="7" customFormat="1" ht="10.5" customHeight="1">
      <c r="A116" s="15" t="s">
        <v>38</v>
      </c>
      <c r="B116" s="32">
        <v>7600</v>
      </c>
      <c r="C116" s="28"/>
      <c r="D116" s="32">
        <v>7700</v>
      </c>
      <c r="E116" s="28"/>
      <c r="F116" s="16">
        <f t="shared" si="8"/>
        <v>-100</v>
      </c>
      <c r="G116" s="17">
        <f t="shared" si="9"/>
        <v>-1.2987012987012987</v>
      </c>
      <c r="H116" s="32">
        <v>7100</v>
      </c>
      <c r="I116" s="28"/>
      <c r="J116"/>
      <c r="K116"/>
    </row>
    <row r="117" spans="1:9" ht="10.5" customHeight="1">
      <c r="A117" s="15" t="s">
        <v>52</v>
      </c>
      <c r="B117" s="32">
        <v>9800</v>
      </c>
      <c r="C117" s="28"/>
      <c r="D117" s="32">
        <v>9900</v>
      </c>
      <c r="E117" s="28"/>
      <c r="F117" s="46">
        <f>SUM(B117-D117)</f>
        <v>-100</v>
      </c>
      <c r="G117" s="56">
        <f>SUM((B117-D117)/D117)*100</f>
        <v>-1.0101010101010102</v>
      </c>
      <c r="H117" s="32">
        <v>9700</v>
      </c>
      <c r="I117" s="29"/>
    </row>
    <row r="118" spans="1:9" ht="10.5" customHeight="1">
      <c r="A118" s="18" t="s">
        <v>56</v>
      </c>
      <c r="B118" s="38">
        <v>700</v>
      </c>
      <c r="C118" s="29"/>
      <c r="D118" s="38">
        <v>700</v>
      </c>
      <c r="E118" s="29"/>
      <c r="F118" s="19">
        <f>SUM(B118-D118)</f>
        <v>0</v>
      </c>
      <c r="G118" s="20">
        <f>SUM((B118-D118)/D118)*100</f>
        <v>0</v>
      </c>
      <c r="H118" s="38">
        <v>700</v>
      </c>
      <c r="I118" s="29"/>
    </row>
    <row r="119" spans="1:9" ht="10.5" customHeight="1">
      <c r="A119" s="18" t="s">
        <v>57</v>
      </c>
      <c r="B119" s="38">
        <f>2300+6800</f>
        <v>9100</v>
      </c>
      <c r="C119" s="29"/>
      <c r="D119" s="38">
        <f>2300+6900</f>
        <v>9200</v>
      </c>
      <c r="E119" s="29"/>
      <c r="F119" s="45">
        <f t="shared" si="8"/>
        <v>-100</v>
      </c>
      <c r="G119" s="57">
        <f t="shared" si="9"/>
        <v>-1.0869565217391304</v>
      </c>
      <c r="H119" s="38">
        <f>2200+6800</f>
        <v>9000</v>
      </c>
      <c r="I119" s="29"/>
    </row>
    <row r="120" spans="1:9" ht="10.5" customHeight="1">
      <c r="A120" s="18"/>
      <c r="B120" s="19"/>
      <c r="C120" s="29"/>
      <c r="D120" s="19"/>
      <c r="E120" s="29"/>
      <c r="F120" s="19"/>
      <c r="G120" s="20"/>
      <c r="H120" s="19"/>
      <c r="I120" s="29"/>
    </row>
    <row r="121" spans="1:9" ht="6" customHeight="1">
      <c r="A121" s="18"/>
      <c r="B121" s="19"/>
      <c r="C121" s="29"/>
      <c r="D121" s="19"/>
      <c r="E121" s="29"/>
      <c r="F121" s="19"/>
      <c r="G121" s="20"/>
      <c r="H121" s="19"/>
      <c r="I121" s="29"/>
    </row>
    <row r="122" spans="1:11" s="8" customFormat="1" ht="9.75" customHeight="1">
      <c r="A122" s="40" t="str">
        <f>A66</f>
        <v>          Current month's data are preliminary. Prior months' data have been revised. All data are benchmarked to March 2013.</v>
      </c>
      <c r="B122" s="24"/>
      <c r="C122" s="33"/>
      <c r="D122" s="24"/>
      <c r="E122" s="33"/>
      <c r="F122" s="24"/>
      <c r="G122" s="20"/>
      <c r="H122" s="24"/>
      <c r="I122" s="33"/>
      <c r="J122"/>
      <c r="K122"/>
    </row>
    <row r="123" spans="1:11" s="8" customFormat="1" ht="9.75" customHeight="1">
      <c r="A123" s="40" t="s">
        <v>7</v>
      </c>
      <c r="B123" s="24"/>
      <c r="C123" s="33"/>
      <c r="D123" s="24"/>
      <c r="E123" s="33"/>
      <c r="F123" s="24"/>
      <c r="G123" s="20"/>
      <c r="H123" s="24"/>
      <c r="I123" s="33"/>
      <c r="J123"/>
      <c r="K123"/>
    </row>
    <row r="124" spans="1:9" ht="15.75" customHeight="1">
      <c r="A124" s="9" t="s">
        <v>77</v>
      </c>
      <c r="B124" s="21"/>
      <c r="C124" s="30"/>
      <c r="D124" s="21"/>
      <c r="E124" s="30"/>
      <c r="F124" s="21"/>
      <c r="G124" s="20"/>
      <c r="H124" s="21"/>
      <c r="I124" s="30"/>
    </row>
    <row r="125" spans="1:9" ht="15.75" customHeight="1">
      <c r="A125" s="9"/>
      <c r="B125" s="49" t="s">
        <v>0</v>
      </c>
      <c r="C125" s="48"/>
      <c r="D125" s="47"/>
      <c r="E125" s="48"/>
      <c r="F125" s="47"/>
      <c r="G125" s="47"/>
      <c r="H125" s="47"/>
      <c r="I125" s="48"/>
    </row>
    <row r="126" spans="1:9" ht="15.75" customHeight="1">
      <c r="A126" s="42"/>
      <c r="B126" s="10" t="str">
        <f>B3</f>
        <v>May</v>
      </c>
      <c r="C126" s="25"/>
      <c r="D126" s="10" t="str">
        <f>D3</f>
        <v>May</v>
      </c>
      <c r="E126" s="25"/>
      <c r="F126" s="11" t="s">
        <v>1</v>
      </c>
      <c r="G126" s="12"/>
      <c r="H126" s="10" t="str">
        <f>H3</f>
        <v>Apr</v>
      </c>
      <c r="I126" s="25"/>
    </row>
    <row r="127" spans="1:9" ht="12" customHeight="1">
      <c r="A127" s="39"/>
      <c r="B127" s="13">
        <f>B4</f>
        <v>2024</v>
      </c>
      <c r="C127" s="27"/>
      <c r="D127" s="13">
        <f>D4</f>
        <v>2023</v>
      </c>
      <c r="E127" s="27"/>
      <c r="F127" s="13" t="s">
        <v>2</v>
      </c>
      <c r="G127" s="13" t="s">
        <v>3</v>
      </c>
      <c r="H127" s="13">
        <f>H4</f>
        <v>2024</v>
      </c>
      <c r="I127" s="27"/>
    </row>
    <row r="128" spans="1:9" ht="10.5" customHeight="1">
      <c r="A128" s="22"/>
      <c r="B128" s="23"/>
      <c r="C128" s="31"/>
      <c r="D128" s="23"/>
      <c r="E128" s="31"/>
      <c r="F128" s="23"/>
      <c r="G128" s="20"/>
      <c r="H128" s="23"/>
      <c r="I128" s="31"/>
    </row>
    <row r="129" spans="1:11" s="7" customFormat="1" ht="10.5" customHeight="1">
      <c r="A129" s="15" t="s">
        <v>54</v>
      </c>
      <c r="B129" s="16">
        <f>B131+B136</f>
        <v>591200</v>
      </c>
      <c r="C129" s="28"/>
      <c r="D129" s="16">
        <f>D131+D136</f>
        <v>583700</v>
      </c>
      <c r="E129" s="28"/>
      <c r="F129" s="16">
        <f aca="true" t="shared" si="10" ref="F129:F159">SUM(B129-D129)</f>
        <v>7500</v>
      </c>
      <c r="G129" s="17">
        <f>SUM((B129-D129)/D129)*100</f>
        <v>1.2849066301182113</v>
      </c>
      <c r="H129" s="16">
        <f>H131+H136</f>
        <v>582800</v>
      </c>
      <c r="I129" s="28"/>
      <c r="J129"/>
      <c r="K129"/>
    </row>
    <row r="130" spans="1:11" s="6" customFormat="1" ht="10.5" customHeight="1">
      <c r="A130" s="15" t="s">
        <v>81</v>
      </c>
      <c r="B130" s="16">
        <f>B129-B157</f>
        <v>493800</v>
      </c>
      <c r="C130" s="28"/>
      <c r="D130" s="16">
        <f>D129-D157</f>
        <v>488700</v>
      </c>
      <c r="E130" s="28"/>
      <c r="F130" s="16">
        <f t="shared" si="10"/>
        <v>5100</v>
      </c>
      <c r="G130" s="17">
        <f>SUM((B130-D130)/D130)*100</f>
        <v>1.043585021485574</v>
      </c>
      <c r="H130" s="16">
        <f>H129-H157</f>
        <v>485400</v>
      </c>
      <c r="I130" s="28"/>
      <c r="J130"/>
      <c r="K130"/>
    </row>
    <row r="131" spans="1:11" s="7" customFormat="1" ht="10.5" customHeight="1">
      <c r="A131" s="15" t="s">
        <v>53</v>
      </c>
      <c r="B131" s="16">
        <f>B132+B133</f>
        <v>78600</v>
      </c>
      <c r="C131" s="28"/>
      <c r="D131" s="16">
        <f>D132+D133</f>
        <v>77600</v>
      </c>
      <c r="E131" s="28"/>
      <c r="F131" s="16">
        <f t="shared" si="10"/>
        <v>1000</v>
      </c>
      <c r="G131" s="17">
        <f>SUM((B131-D131)/D131)*100</f>
        <v>1.2886597938144329</v>
      </c>
      <c r="H131" s="16">
        <f>H132+H133</f>
        <v>78100</v>
      </c>
      <c r="I131" s="28"/>
      <c r="J131"/>
      <c r="K131"/>
    </row>
    <row r="132" spans="1:11" s="7" customFormat="1" ht="10.5" customHeight="1">
      <c r="A132" s="15" t="s">
        <v>47</v>
      </c>
      <c r="B132" s="32">
        <v>23900</v>
      </c>
      <c r="C132" s="28"/>
      <c r="D132" s="32">
        <v>22000</v>
      </c>
      <c r="E132" s="28"/>
      <c r="F132" s="16">
        <f t="shared" si="10"/>
        <v>1900</v>
      </c>
      <c r="G132" s="17">
        <f aca="true" t="shared" si="11" ref="G132:G159">SUM((B132-D132)/D132)*100</f>
        <v>8.636363636363637</v>
      </c>
      <c r="H132" s="32">
        <v>23000</v>
      </c>
      <c r="I132" s="28"/>
      <c r="J132"/>
      <c r="K132"/>
    </row>
    <row r="133" spans="1:9" ht="10.5" customHeight="1">
      <c r="A133" s="15" t="s">
        <v>9</v>
      </c>
      <c r="B133" s="46">
        <f>B134+B135</f>
        <v>54700</v>
      </c>
      <c r="C133" s="82"/>
      <c r="D133" s="46">
        <f>D134+D135</f>
        <v>55600</v>
      </c>
      <c r="E133" s="28"/>
      <c r="F133" s="46">
        <f t="shared" si="10"/>
        <v>-900</v>
      </c>
      <c r="G133" s="56">
        <f t="shared" si="11"/>
        <v>-1.618705035971223</v>
      </c>
      <c r="H133" s="46">
        <f>H134+H135</f>
        <v>55100</v>
      </c>
      <c r="I133" s="29"/>
    </row>
    <row r="134" spans="1:9" ht="10.5" customHeight="1">
      <c r="A134" s="15" t="s">
        <v>10</v>
      </c>
      <c r="B134" s="32">
        <v>44700</v>
      </c>
      <c r="C134" s="28"/>
      <c r="D134" s="32">
        <v>45400</v>
      </c>
      <c r="E134" s="28"/>
      <c r="F134" s="16">
        <f t="shared" si="10"/>
        <v>-700</v>
      </c>
      <c r="G134" s="17">
        <f t="shared" si="11"/>
        <v>-1.5418502202643172</v>
      </c>
      <c r="H134" s="32">
        <v>45100</v>
      </c>
      <c r="I134" s="29"/>
    </row>
    <row r="135" spans="1:11" s="6" customFormat="1" ht="10.5" customHeight="1">
      <c r="A135" s="15" t="s">
        <v>14</v>
      </c>
      <c r="B135" s="32">
        <v>10000</v>
      </c>
      <c r="C135" s="28"/>
      <c r="D135" s="32">
        <v>10200</v>
      </c>
      <c r="E135" s="28"/>
      <c r="F135" s="16">
        <f t="shared" si="10"/>
        <v>-200</v>
      </c>
      <c r="G135" s="17">
        <f t="shared" si="11"/>
        <v>-1.9607843137254901</v>
      </c>
      <c r="H135" s="32">
        <v>10000</v>
      </c>
      <c r="I135" s="32"/>
      <c r="J135"/>
      <c r="K135"/>
    </row>
    <row r="136" spans="1:11" s="7" customFormat="1" ht="10.5" customHeight="1">
      <c r="A136" s="15" t="s">
        <v>55</v>
      </c>
      <c r="B136" s="46">
        <f>B137+B142+B143+B146+B150+B154+B156+B157</f>
        <v>512600</v>
      </c>
      <c r="C136" s="28"/>
      <c r="D136" s="46">
        <f>D137+D142+D143+D146+D150+D154+D156+D157</f>
        <v>506100</v>
      </c>
      <c r="E136" s="28"/>
      <c r="F136" s="46">
        <f>SUM(B136-D136)</f>
        <v>6500</v>
      </c>
      <c r="G136" s="56">
        <f>SUM((B136-D136)/D136)*100</f>
        <v>1.284331159849832</v>
      </c>
      <c r="H136" s="46">
        <f>H137+H142+H143+H146+H150+H154+H156+H157</f>
        <v>504700</v>
      </c>
      <c r="I136" s="28"/>
      <c r="J136"/>
      <c r="K136"/>
    </row>
    <row r="137" spans="1:9" ht="10.5" customHeight="1">
      <c r="A137" s="15" t="s">
        <v>16</v>
      </c>
      <c r="B137" s="46">
        <f>B138+B139+B140</f>
        <v>92100</v>
      </c>
      <c r="C137" s="28"/>
      <c r="D137" s="46">
        <f>D138+D139+D140</f>
        <v>92400</v>
      </c>
      <c r="E137" s="28"/>
      <c r="F137" s="46">
        <f t="shared" si="10"/>
        <v>-300</v>
      </c>
      <c r="G137" s="56">
        <f t="shared" si="11"/>
        <v>-0.3246753246753247</v>
      </c>
      <c r="H137" s="46">
        <f>H138+H139+H140</f>
        <v>90200</v>
      </c>
      <c r="I137" s="29"/>
    </row>
    <row r="138" spans="1:9" ht="10.5" customHeight="1">
      <c r="A138" s="18" t="s">
        <v>17</v>
      </c>
      <c r="B138" s="38">
        <v>16500</v>
      </c>
      <c r="C138" s="29"/>
      <c r="D138" s="38">
        <v>16600</v>
      </c>
      <c r="E138" s="29"/>
      <c r="F138" s="19">
        <f t="shared" si="10"/>
        <v>-100</v>
      </c>
      <c r="G138" s="20">
        <f t="shared" si="11"/>
        <v>-0.6024096385542169</v>
      </c>
      <c r="H138" s="38">
        <v>16500</v>
      </c>
      <c r="I138" s="29"/>
    </row>
    <row r="139" spans="1:11" s="7" customFormat="1" ht="10.5" customHeight="1">
      <c r="A139" s="18" t="s">
        <v>18</v>
      </c>
      <c r="B139" s="38">
        <v>49900</v>
      </c>
      <c r="C139" s="29"/>
      <c r="D139" s="38">
        <v>50700</v>
      </c>
      <c r="E139" s="29"/>
      <c r="F139" s="19">
        <f t="shared" si="10"/>
        <v>-800</v>
      </c>
      <c r="G139" s="20">
        <f t="shared" si="11"/>
        <v>-1.5779092702169626</v>
      </c>
      <c r="H139" s="38">
        <v>48900</v>
      </c>
      <c r="I139" s="28"/>
      <c r="J139"/>
      <c r="K139"/>
    </row>
    <row r="140" spans="1:11" s="7" customFormat="1" ht="10.5" customHeight="1">
      <c r="A140" s="18" t="s">
        <v>22</v>
      </c>
      <c r="B140" s="38">
        <v>25700</v>
      </c>
      <c r="C140" s="29"/>
      <c r="D140" s="38">
        <v>25100</v>
      </c>
      <c r="E140" s="29"/>
      <c r="F140" s="45">
        <f t="shared" si="10"/>
        <v>600</v>
      </c>
      <c r="G140" s="57">
        <f t="shared" si="11"/>
        <v>2.3904382470119523</v>
      </c>
      <c r="H140" s="38">
        <v>24800</v>
      </c>
      <c r="I140" s="28"/>
      <c r="J140"/>
      <c r="K140"/>
    </row>
    <row r="141" spans="1:9" ht="10.5" customHeight="1">
      <c r="A141" s="18" t="s">
        <v>24</v>
      </c>
      <c r="B141" s="38">
        <v>25000</v>
      </c>
      <c r="C141" s="29"/>
      <c r="D141" s="38">
        <v>24400</v>
      </c>
      <c r="E141" s="29"/>
      <c r="F141" s="19">
        <f t="shared" si="10"/>
        <v>600</v>
      </c>
      <c r="G141" s="20">
        <f t="shared" si="11"/>
        <v>2.459016393442623</v>
      </c>
      <c r="H141" s="38">
        <v>24100</v>
      </c>
      <c r="I141" s="29"/>
    </row>
    <row r="142" spans="1:11" s="7" customFormat="1" ht="10.5" customHeight="1">
      <c r="A142" s="15" t="s">
        <v>25</v>
      </c>
      <c r="B142" s="32">
        <v>8500</v>
      </c>
      <c r="C142" s="28"/>
      <c r="D142" s="32">
        <v>9100</v>
      </c>
      <c r="E142" s="28"/>
      <c r="F142" s="16">
        <f t="shared" si="10"/>
        <v>-600</v>
      </c>
      <c r="G142" s="17">
        <f t="shared" si="11"/>
        <v>-6.593406593406594</v>
      </c>
      <c r="H142" s="32">
        <v>8400</v>
      </c>
      <c r="I142" s="28"/>
      <c r="J142"/>
      <c r="K142"/>
    </row>
    <row r="143" spans="1:9" ht="10.5" customHeight="1">
      <c r="A143" s="15" t="s">
        <v>27</v>
      </c>
      <c r="B143" s="32">
        <v>51200</v>
      </c>
      <c r="C143" s="28"/>
      <c r="D143" s="32">
        <v>50900</v>
      </c>
      <c r="E143" s="28"/>
      <c r="F143" s="16">
        <f t="shared" si="10"/>
        <v>300</v>
      </c>
      <c r="G143" s="17">
        <f t="shared" si="11"/>
        <v>0.5893909626719057</v>
      </c>
      <c r="H143" s="32">
        <v>50900</v>
      </c>
      <c r="I143" s="29"/>
    </row>
    <row r="144" spans="1:9" ht="10.5" customHeight="1">
      <c r="A144" s="18" t="s">
        <v>60</v>
      </c>
      <c r="B144" s="38">
        <v>4800</v>
      </c>
      <c r="C144" s="29"/>
      <c r="D144" s="38">
        <v>4800</v>
      </c>
      <c r="E144" s="29"/>
      <c r="F144" s="19">
        <f t="shared" si="10"/>
        <v>0</v>
      </c>
      <c r="G144" s="20">
        <f t="shared" si="11"/>
        <v>0</v>
      </c>
      <c r="H144" s="38">
        <v>4800</v>
      </c>
      <c r="I144" s="29"/>
    </row>
    <row r="145" spans="1:11" s="7" customFormat="1" ht="10.5" customHeight="1">
      <c r="A145" s="18" t="s">
        <v>58</v>
      </c>
      <c r="B145" s="38">
        <v>35000</v>
      </c>
      <c r="C145" s="29"/>
      <c r="D145" s="38">
        <v>34700</v>
      </c>
      <c r="E145" s="29"/>
      <c r="F145" s="19">
        <f t="shared" si="10"/>
        <v>300</v>
      </c>
      <c r="G145" s="20">
        <f t="shared" si="11"/>
        <v>0.8645533141210375</v>
      </c>
      <c r="H145" s="38">
        <v>34800</v>
      </c>
      <c r="I145" s="28"/>
      <c r="J145"/>
      <c r="K145"/>
    </row>
    <row r="146" spans="1:11" s="7" customFormat="1" ht="10.5" customHeight="1">
      <c r="A146" s="15" t="s">
        <v>29</v>
      </c>
      <c r="B146" s="46">
        <f>B147+B148+B149</f>
        <v>75900</v>
      </c>
      <c r="C146" s="82"/>
      <c r="D146" s="46">
        <f>D147+D148+D149</f>
        <v>75600</v>
      </c>
      <c r="E146" s="28"/>
      <c r="F146" s="16">
        <f t="shared" si="10"/>
        <v>300</v>
      </c>
      <c r="G146" s="17">
        <f t="shared" si="11"/>
        <v>0.3968253968253968</v>
      </c>
      <c r="H146" s="46">
        <f>H147+H148+H149</f>
        <v>74700</v>
      </c>
      <c r="I146" s="28"/>
      <c r="J146"/>
      <c r="K146"/>
    </row>
    <row r="147" spans="1:9" ht="10.5" customHeight="1">
      <c r="A147" s="18" t="s">
        <v>30</v>
      </c>
      <c r="B147" s="38">
        <v>37100</v>
      </c>
      <c r="C147" s="29"/>
      <c r="D147" s="38">
        <v>35300</v>
      </c>
      <c r="E147" s="29"/>
      <c r="F147" s="19">
        <f t="shared" si="10"/>
        <v>1800</v>
      </c>
      <c r="G147" s="20">
        <f t="shared" si="11"/>
        <v>5.099150141643059</v>
      </c>
      <c r="H147" s="38">
        <v>36900</v>
      </c>
      <c r="I147" s="29"/>
    </row>
    <row r="148" spans="1:11" s="5" customFormat="1" ht="10.5" customHeight="1">
      <c r="A148" s="18" t="s">
        <v>31</v>
      </c>
      <c r="B148" s="38">
        <v>12700</v>
      </c>
      <c r="C148" s="29"/>
      <c r="D148" s="38">
        <v>12400</v>
      </c>
      <c r="E148" s="29"/>
      <c r="F148" s="19">
        <f t="shared" si="10"/>
        <v>300</v>
      </c>
      <c r="G148" s="20">
        <f t="shared" si="11"/>
        <v>2.4193548387096775</v>
      </c>
      <c r="H148" s="38">
        <v>12700</v>
      </c>
      <c r="I148" s="38"/>
      <c r="J148"/>
      <c r="K148"/>
    </row>
    <row r="149" spans="1:11" s="5" customFormat="1" ht="10.5" customHeight="1">
      <c r="A149" s="18" t="s">
        <v>32</v>
      </c>
      <c r="B149" s="38">
        <v>26100</v>
      </c>
      <c r="C149" s="29"/>
      <c r="D149" s="38">
        <v>27900</v>
      </c>
      <c r="E149" s="29"/>
      <c r="F149" s="19">
        <f t="shared" si="10"/>
        <v>-1800</v>
      </c>
      <c r="G149" s="20">
        <f t="shared" si="11"/>
        <v>-6.451612903225806</v>
      </c>
      <c r="H149" s="38">
        <v>25100</v>
      </c>
      <c r="I149" s="38"/>
      <c r="J149"/>
      <c r="K149"/>
    </row>
    <row r="150" spans="1:11" s="6" customFormat="1" ht="10.5" customHeight="1">
      <c r="A150" s="15" t="s">
        <v>82</v>
      </c>
      <c r="B150" s="46">
        <f>B151+B152</f>
        <v>116200</v>
      </c>
      <c r="C150" s="82"/>
      <c r="D150" s="46">
        <f>D151+D152</f>
        <v>113300</v>
      </c>
      <c r="E150" s="82"/>
      <c r="F150" s="46">
        <f t="shared" si="10"/>
        <v>2900</v>
      </c>
      <c r="G150" s="56">
        <f t="shared" si="11"/>
        <v>2.559576345984113</v>
      </c>
      <c r="H150" s="46">
        <f>H151+H152</f>
        <v>115600</v>
      </c>
      <c r="I150" s="32"/>
      <c r="J150"/>
      <c r="K150"/>
    </row>
    <row r="151" spans="1:11" s="5" customFormat="1" ht="10.5" customHeight="1">
      <c r="A151" s="18" t="s">
        <v>33</v>
      </c>
      <c r="B151" s="38">
        <v>14100</v>
      </c>
      <c r="C151" s="29"/>
      <c r="D151" s="38">
        <v>13900</v>
      </c>
      <c r="E151" s="29"/>
      <c r="F151" s="19">
        <f t="shared" si="10"/>
        <v>200</v>
      </c>
      <c r="G151" s="20">
        <f t="shared" si="11"/>
        <v>1.4388489208633095</v>
      </c>
      <c r="H151" s="38">
        <v>14600</v>
      </c>
      <c r="I151" s="29"/>
      <c r="J151"/>
      <c r="K151"/>
    </row>
    <row r="152" spans="1:11" s="5" customFormat="1" ht="10.5" customHeight="1">
      <c r="A152" s="18" t="s">
        <v>34</v>
      </c>
      <c r="B152" s="38">
        <v>102100</v>
      </c>
      <c r="C152" s="29"/>
      <c r="D152" s="38">
        <v>99400</v>
      </c>
      <c r="E152" s="29"/>
      <c r="F152" s="19">
        <f t="shared" si="10"/>
        <v>2700</v>
      </c>
      <c r="G152" s="20">
        <f t="shared" si="11"/>
        <v>2.716297786720322</v>
      </c>
      <c r="H152" s="38">
        <v>101000</v>
      </c>
      <c r="I152" s="29"/>
      <c r="J152"/>
      <c r="K152"/>
    </row>
    <row r="153" spans="1:11" s="5" customFormat="1" ht="10.5" customHeight="1">
      <c r="A153" s="18" t="s">
        <v>61</v>
      </c>
      <c r="B153" s="38">
        <v>34000</v>
      </c>
      <c r="C153" s="29"/>
      <c r="D153" s="38">
        <v>33500</v>
      </c>
      <c r="E153" s="29"/>
      <c r="F153" s="19">
        <f t="shared" si="10"/>
        <v>500</v>
      </c>
      <c r="G153" s="20">
        <f t="shared" si="11"/>
        <v>1.4925373134328357</v>
      </c>
      <c r="H153" s="38">
        <v>33800</v>
      </c>
      <c r="I153" s="29"/>
      <c r="J153"/>
      <c r="K153"/>
    </row>
    <row r="154" spans="1:11" s="6" customFormat="1" ht="10.5" customHeight="1">
      <c r="A154" s="15" t="s">
        <v>38</v>
      </c>
      <c r="B154" s="32">
        <v>48900</v>
      </c>
      <c r="C154" s="28"/>
      <c r="D154" s="32">
        <v>48100</v>
      </c>
      <c r="E154" s="28"/>
      <c r="F154" s="16">
        <f t="shared" si="10"/>
        <v>800</v>
      </c>
      <c r="G154" s="17">
        <f t="shared" si="11"/>
        <v>1.6632016632016633</v>
      </c>
      <c r="H154" s="32">
        <v>45400</v>
      </c>
      <c r="I154" s="32"/>
      <c r="J154"/>
      <c r="K154"/>
    </row>
    <row r="155" spans="1:11" s="5" customFormat="1" ht="10.5" customHeight="1">
      <c r="A155" s="18" t="s">
        <v>40</v>
      </c>
      <c r="B155" s="38">
        <v>40800</v>
      </c>
      <c r="C155" s="29"/>
      <c r="D155" s="38">
        <v>39500</v>
      </c>
      <c r="E155" s="36"/>
      <c r="F155" s="19">
        <f t="shared" si="10"/>
        <v>1300</v>
      </c>
      <c r="G155" s="20">
        <f t="shared" si="11"/>
        <v>3.2911392405063293</v>
      </c>
      <c r="H155" s="38">
        <v>38400</v>
      </c>
      <c r="I155" s="38"/>
      <c r="J155"/>
      <c r="K155"/>
    </row>
    <row r="156" spans="1:11" s="5" customFormat="1" ht="10.5" customHeight="1">
      <c r="A156" s="15" t="s">
        <v>41</v>
      </c>
      <c r="B156" s="32">
        <v>22400</v>
      </c>
      <c r="C156" s="28"/>
      <c r="D156" s="32">
        <v>21700</v>
      </c>
      <c r="E156" s="28"/>
      <c r="F156" s="16">
        <f t="shared" si="10"/>
        <v>700</v>
      </c>
      <c r="G156" s="17">
        <f t="shared" si="11"/>
        <v>3.225806451612903</v>
      </c>
      <c r="H156" s="32">
        <v>22100</v>
      </c>
      <c r="I156" s="38"/>
      <c r="J156"/>
      <c r="K156"/>
    </row>
    <row r="157" spans="1:11" s="6" customFormat="1" ht="10.5" customHeight="1">
      <c r="A157" s="15" t="s">
        <v>52</v>
      </c>
      <c r="B157" s="32">
        <v>97400</v>
      </c>
      <c r="C157" s="28"/>
      <c r="D157" s="32">
        <v>95000</v>
      </c>
      <c r="E157" s="28"/>
      <c r="F157" s="46">
        <f t="shared" si="10"/>
        <v>2400</v>
      </c>
      <c r="G157" s="56">
        <f t="shared" si="11"/>
        <v>2.526315789473684</v>
      </c>
      <c r="H157" s="32">
        <v>97400</v>
      </c>
      <c r="I157" s="28"/>
      <c r="J157"/>
      <c r="K157"/>
    </row>
    <row r="158" spans="1:11" s="5" customFormat="1" ht="10.5" customHeight="1">
      <c r="A158" s="18" t="s">
        <v>56</v>
      </c>
      <c r="B158" s="38">
        <v>5600</v>
      </c>
      <c r="C158" s="29"/>
      <c r="D158" s="38">
        <v>5500</v>
      </c>
      <c r="E158" s="29"/>
      <c r="F158" s="19">
        <f t="shared" si="10"/>
        <v>100</v>
      </c>
      <c r="G158" s="20">
        <f t="shared" si="11"/>
        <v>1.8181818181818181</v>
      </c>
      <c r="H158" s="38">
        <v>5600</v>
      </c>
      <c r="I158" s="29"/>
      <c r="J158"/>
      <c r="K158"/>
    </row>
    <row r="159" spans="1:11" s="5" customFormat="1" ht="10.5" customHeight="1">
      <c r="A159" s="18" t="s">
        <v>57</v>
      </c>
      <c r="B159" s="38">
        <f>46600+45200</f>
        <v>91800</v>
      </c>
      <c r="C159" s="29"/>
      <c r="D159" s="38">
        <f>44900+44600</f>
        <v>89500</v>
      </c>
      <c r="E159" s="29"/>
      <c r="F159" s="45">
        <f t="shared" si="10"/>
        <v>2300</v>
      </c>
      <c r="G159" s="57">
        <f t="shared" si="11"/>
        <v>2.569832402234637</v>
      </c>
      <c r="H159" s="38">
        <f>46900+44900</f>
        <v>91800</v>
      </c>
      <c r="I159" s="29"/>
      <c r="J159"/>
      <c r="K159"/>
    </row>
    <row r="160" spans="1:9" ht="10.5" customHeight="1">
      <c r="A160" s="18"/>
      <c r="B160" s="19"/>
      <c r="C160" s="29"/>
      <c r="D160" s="19"/>
      <c r="E160" s="29"/>
      <c r="F160" s="19"/>
      <c r="G160" s="20"/>
      <c r="H160" s="19"/>
      <c r="I160" s="29"/>
    </row>
    <row r="161" spans="1:9" ht="10.5" customHeight="1">
      <c r="A161" s="18"/>
      <c r="B161" s="19"/>
      <c r="C161" s="29"/>
      <c r="D161" s="19"/>
      <c r="E161" s="29"/>
      <c r="F161" s="19"/>
      <c r="G161" s="20"/>
      <c r="H161" s="19"/>
      <c r="I161" s="29"/>
    </row>
    <row r="162" spans="1:9" ht="6" customHeight="1">
      <c r="A162" s="18"/>
      <c r="B162" s="19" t="s">
        <v>4</v>
      </c>
      <c r="C162" s="29"/>
      <c r="D162" s="19"/>
      <c r="E162" s="29"/>
      <c r="F162" s="19"/>
      <c r="G162" s="19"/>
      <c r="H162" s="19"/>
      <c r="I162" s="29"/>
    </row>
    <row r="163" spans="1:11" s="8" customFormat="1" ht="9.75" customHeight="1">
      <c r="A163" s="40" t="str">
        <f>A66</f>
        <v>          Current month's data are preliminary. Prior months' data have been revised. All data are benchmarked to March 2013.</v>
      </c>
      <c r="B163" s="24"/>
      <c r="C163" s="33"/>
      <c r="D163" s="24"/>
      <c r="E163" s="33"/>
      <c r="F163" s="24"/>
      <c r="G163" s="24"/>
      <c r="H163" s="24"/>
      <c r="I163" s="33"/>
      <c r="J163"/>
      <c r="K163"/>
    </row>
    <row r="164" spans="1:11" s="8" customFormat="1" ht="9.75" customHeight="1">
      <c r="A164" s="40" t="s">
        <v>7</v>
      </c>
      <c r="B164" s="24"/>
      <c r="C164" s="33"/>
      <c r="D164" s="24"/>
      <c r="E164" s="33"/>
      <c r="F164" s="24"/>
      <c r="G164" s="24"/>
      <c r="H164" s="24"/>
      <c r="I164" s="33"/>
      <c r="J164"/>
      <c r="K164"/>
    </row>
    <row r="165" spans="1:9" ht="10.5" customHeight="1">
      <c r="A165" s="14"/>
      <c r="B165" s="21"/>
      <c r="C165" s="30"/>
      <c r="D165" s="21"/>
      <c r="E165" s="30"/>
      <c r="F165" s="21"/>
      <c r="G165" s="21"/>
      <c r="H165" s="21"/>
      <c r="I165" s="30"/>
    </row>
    <row r="166" spans="1:9" ht="15.75" customHeight="1">
      <c r="A166" s="9" t="s">
        <v>78</v>
      </c>
      <c r="B166" s="21"/>
      <c r="C166" s="30"/>
      <c r="D166" s="21"/>
      <c r="E166" s="30"/>
      <c r="F166" s="21"/>
      <c r="G166" s="20"/>
      <c r="H166" s="21"/>
      <c r="I166" s="30"/>
    </row>
    <row r="167" spans="1:9" ht="15.75" customHeight="1">
      <c r="A167" s="9"/>
      <c r="B167" s="49" t="s">
        <v>0</v>
      </c>
      <c r="C167" s="48"/>
      <c r="D167" s="47"/>
      <c r="E167" s="48"/>
      <c r="F167" s="47"/>
      <c r="G167" s="47"/>
      <c r="H167" s="47"/>
      <c r="I167" s="48"/>
    </row>
    <row r="168" spans="1:9" ht="15.75" customHeight="1">
      <c r="A168" s="42"/>
      <c r="B168" s="10" t="str">
        <f>B3</f>
        <v>May</v>
      </c>
      <c r="C168" s="25"/>
      <c r="D168" s="10" t="str">
        <f>D3</f>
        <v>May</v>
      </c>
      <c r="E168" s="25"/>
      <c r="F168" s="11" t="s">
        <v>1</v>
      </c>
      <c r="G168" s="12"/>
      <c r="H168" s="10" t="str">
        <f>H3</f>
        <v>Apr</v>
      </c>
      <c r="I168" s="25"/>
    </row>
    <row r="169" spans="1:9" ht="12" customHeight="1">
      <c r="A169" s="39"/>
      <c r="B169" s="13">
        <f>B4</f>
        <v>2024</v>
      </c>
      <c r="C169" s="27"/>
      <c r="D169" s="13">
        <f>D4</f>
        <v>2023</v>
      </c>
      <c r="E169" s="27"/>
      <c r="F169" s="13" t="s">
        <v>2</v>
      </c>
      <c r="G169" s="13" t="s">
        <v>3</v>
      </c>
      <c r="H169" s="13">
        <f>H4</f>
        <v>2024</v>
      </c>
      <c r="I169" s="27"/>
    </row>
    <row r="170" spans="1:9" ht="10.5" customHeight="1">
      <c r="A170" s="22"/>
      <c r="B170" s="23"/>
      <c r="C170" s="31"/>
      <c r="D170" s="23"/>
      <c r="E170" s="31"/>
      <c r="F170" s="23"/>
      <c r="G170" s="20"/>
      <c r="H170" s="23"/>
      <c r="I170" s="31"/>
    </row>
    <row r="171" spans="1:11" s="7" customFormat="1" ht="10.5" customHeight="1">
      <c r="A171" s="15" t="s">
        <v>54</v>
      </c>
      <c r="B171" s="16">
        <f>B173+B177</f>
        <v>308000</v>
      </c>
      <c r="C171" s="28"/>
      <c r="D171" s="16">
        <f>D173+D177</f>
        <v>302400</v>
      </c>
      <c r="E171" s="28"/>
      <c r="F171" s="16">
        <f aca="true" t="shared" si="12" ref="F171:F188">SUM(B171-D171)</f>
        <v>5600</v>
      </c>
      <c r="G171" s="17">
        <f aca="true" t="shared" si="13" ref="G171:G177">SUM((B171-D171)/D171)*100</f>
        <v>1.8518518518518516</v>
      </c>
      <c r="H171" s="16">
        <f>H173+H177</f>
        <v>305700</v>
      </c>
      <c r="I171" s="28" t="s">
        <v>4</v>
      </c>
      <c r="J171"/>
      <c r="K171"/>
    </row>
    <row r="172" spans="1:11" s="6" customFormat="1" ht="10.5" customHeight="1">
      <c r="A172" s="15" t="s">
        <v>81</v>
      </c>
      <c r="B172" s="16">
        <f>B171-B193</f>
        <v>271200</v>
      </c>
      <c r="C172" s="28"/>
      <c r="D172" s="16">
        <f>D171-D193</f>
        <v>266100</v>
      </c>
      <c r="E172" s="28"/>
      <c r="F172" s="16">
        <f t="shared" si="12"/>
        <v>5100</v>
      </c>
      <c r="G172" s="17">
        <f>SUM((B172-D172)/D172)*100</f>
        <v>1.9165727170236753</v>
      </c>
      <c r="H172" s="16">
        <f>H171-H193</f>
        <v>269100</v>
      </c>
      <c r="I172" s="28"/>
      <c r="J172"/>
      <c r="K172"/>
    </row>
    <row r="173" spans="1:11" s="7" customFormat="1" ht="10.5" customHeight="1">
      <c r="A173" s="15" t="s">
        <v>53</v>
      </c>
      <c r="B173" s="16">
        <f>B174+B175</f>
        <v>35500</v>
      </c>
      <c r="C173" s="28"/>
      <c r="D173" s="16">
        <f>D174+D175</f>
        <v>35000</v>
      </c>
      <c r="E173" s="28"/>
      <c r="F173" s="16">
        <f t="shared" si="12"/>
        <v>500</v>
      </c>
      <c r="G173" s="17">
        <f t="shared" si="13"/>
        <v>1.4285714285714286</v>
      </c>
      <c r="H173" s="16">
        <f>H174+H175</f>
        <v>35200</v>
      </c>
      <c r="I173" s="28" t="s">
        <v>4</v>
      </c>
      <c r="J173"/>
      <c r="K173"/>
    </row>
    <row r="174" spans="1:11" s="7" customFormat="1" ht="10.5" customHeight="1">
      <c r="A174" s="15" t="s">
        <v>47</v>
      </c>
      <c r="B174" s="32">
        <v>12300</v>
      </c>
      <c r="C174" s="28"/>
      <c r="D174" s="32">
        <v>11800</v>
      </c>
      <c r="E174" s="28"/>
      <c r="F174" s="16">
        <f t="shared" si="12"/>
        <v>500</v>
      </c>
      <c r="G174" s="17">
        <f t="shared" si="13"/>
        <v>4.23728813559322</v>
      </c>
      <c r="H174" s="32">
        <v>11800</v>
      </c>
      <c r="I174" s="28" t="s">
        <v>4</v>
      </c>
      <c r="J174"/>
      <c r="K174"/>
    </row>
    <row r="175" spans="1:9" ht="10.5" customHeight="1">
      <c r="A175" s="15" t="s">
        <v>9</v>
      </c>
      <c r="B175" s="32">
        <v>23200</v>
      </c>
      <c r="C175" s="28"/>
      <c r="D175" s="32">
        <v>23200</v>
      </c>
      <c r="E175" s="28"/>
      <c r="F175" s="46">
        <f t="shared" si="12"/>
        <v>0</v>
      </c>
      <c r="G175" s="56">
        <f t="shared" si="13"/>
        <v>0</v>
      </c>
      <c r="H175" s="32">
        <v>23400</v>
      </c>
      <c r="I175" s="29"/>
    </row>
    <row r="176" spans="1:9" ht="10.5" customHeight="1">
      <c r="A176" s="15" t="s">
        <v>10</v>
      </c>
      <c r="B176" s="32">
        <v>16700</v>
      </c>
      <c r="C176" s="28"/>
      <c r="D176" s="32">
        <v>16700</v>
      </c>
      <c r="E176" s="28"/>
      <c r="F176" s="16">
        <f t="shared" si="12"/>
        <v>0</v>
      </c>
      <c r="G176" s="17">
        <f t="shared" si="13"/>
        <v>0</v>
      </c>
      <c r="H176" s="32">
        <v>16800</v>
      </c>
      <c r="I176" s="29"/>
    </row>
    <row r="177" spans="1:11" s="7" customFormat="1" ht="10.5" customHeight="1">
      <c r="A177" s="15" t="s">
        <v>55</v>
      </c>
      <c r="B177" s="46">
        <f>B178+B182+B183+B185+B187+B190+B192+B193</f>
        <v>272500</v>
      </c>
      <c r="C177" s="28"/>
      <c r="D177" s="46">
        <f>D178+D182+D183+D185+D187+D190+D192+D193</f>
        <v>267400</v>
      </c>
      <c r="E177" s="28"/>
      <c r="F177" s="46">
        <f>SUM(B177-D177)</f>
        <v>5100</v>
      </c>
      <c r="G177" s="56">
        <f t="shared" si="13"/>
        <v>1.9072550486163051</v>
      </c>
      <c r="H177" s="46">
        <f>H178+H182+H183+H185+H187+H190+H192+H193</f>
        <v>270500</v>
      </c>
      <c r="I177" s="28"/>
      <c r="J177"/>
      <c r="K177"/>
    </row>
    <row r="178" spans="1:9" ht="10.5" customHeight="1">
      <c r="A178" s="15" t="s">
        <v>16</v>
      </c>
      <c r="B178" s="46">
        <f>B179+B180+B181</f>
        <v>58000</v>
      </c>
      <c r="C178" s="28"/>
      <c r="D178" s="46">
        <f>D179+D180+D181</f>
        <v>58100</v>
      </c>
      <c r="E178" s="28"/>
      <c r="F178" s="46">
        <f t="shared" si="12"/>
        <v>-100</v>
      </c>
      <c r="G178" s="56">
        <f aca="true" t="shared" si="14" ref="G178:G185">SUM((B178-D178)/D178)*100</f>
        <v>-0.17211703958691912</v>
      </c>
      <c r="H178" s="46">
        <f>H179+H180+H181</f>
        <v>57400</v>
      </c>
      <c r="I178" s="29" t="s">
        <v>4</v>
      </c>
    </row>
    <row r="179" spans="1:11" s="7" customFormat="1" ht="10.5" customHeight="1">
      <c r="A179" s="18" t="s">
        <v>17</v>
      </c>
      <c r="B179" s="38">
        <v>12100</v>
      </c>
      <c r="C179" s="29"/>
      <c r="D179" s="38">
        <v>11700</v>
      </c>
      <c r="E179" s="29"/>
      <c r="F179" s="19">
        <f t="shared" si="12"/>
        <v>400</v>
      </c>
      <c r="G179" s="20">
        <f t="shared" si="14"/>
        <v>3.418803418803419</v>
      </c>
      <c r="H179" s="38">
        <v>12000</v>
      </c>
      <c r="I179" s="28" t="s">
        <v>4</v>
      </c>
      <c r="J179"/>
      <c r="K179"/>
    </row>
    <row r="180" spans="1:11" s="7" customFormat="1" ht="10.5" customHeight="1">
      <c r="A180" s="18" t="s">
        <v>18</v>
      </c>
      <c r="B180" s="38">
        <v>26000</v>
      </c>
      <c r="C180" s="29"/>
      <c r="D180" s="38">
        <v>27100</v>
      </c>
      <c r="E180" s="29"/>
      <c r="F180" s="19">
        <f t="shared" si="12"/>
        <v>-1100</v>
      </c>
      <c r="G180" s="20">
        <f t="shared" si="14"/>
        <v>-4.059040590405904</v>
      </c>
      <c r="H180" s="38">
        <v>25800</v>
      </c>
      <c r="I180" s="28"/>
      <c r="J180"/>
      <c r="K180"/>
    </row>
    <row r="181" spans="1:9" ht="10.5" customHeight="1">
      <c r="A181" s="18" t="s">
        <v>22</v>
      </c>
      <c r="B181" s="38">
        <v>19900</v>
      </c>
      <c r="C181" s="29"/>
      <c r="D181" s="38">
        <v>19300</v>
      </c>
      <c r="E181" s="29"/>
      <c r="F181" s="19">
        <f t="shared" si="12"/>
        <v>600</v>
      </c>
      <c r="G181" s="20">
        <f t="shared" si="14"/>
        <v>3.1088082901554404</v>
      </c>
      <c r="H181" s="38">
        <v>19600</v>
      </c>
      <c r="I181" s="29"/>
    </row>
    <row r="182" spans="1:9" ht="10.5" customHeight="1">
      <c r="A182" s="15" t="s">
        <v>25</v>
      </c>
      <c r="B182" s="32">
        <v>3700</v>
      </c>
      <c r="C182" s="28"/>
      <c r="D182" s="32">
        <v>3800</v>
      </c>
      <c r="E182" s="28"/>
      <c r="F182" s="16">
        <f t="shared" si="12"/>
        <v>-100</v>
      </c>
      <c r="G182" s="17">
        <f t="shared" si="14"/>
        <v>-2.631578947368421</v>
      </c>
      <c r="H182" s="32">
        <v>3700</v>
      </c>
      <c r="I182" s="29"/>
    </row>
    <row r="183" spans="1:9" ht="10.5" customHeight="1">
      <c r="A183" s="15" t="s">
        <v>27</v>
      </c>
      <c r="B183" s="32">
        <v>10900</v>
      </c>
      <c r="C183" s="28"/>
      <c r="D183" s="32">
        <v>11000</v>
      </c>
      <c r="E183" s="28"/>
      <c r="F183" s="16">
        <f t="shared" si="12"/>
        <v>-100</v>
      </c>
      <c r="G183" s="17">
        <f t="shared" si="14"/>
        <v>-0.9090909090909091</v>
      </c>
      <c r="H183" s="32">
        <v>10800</v>
      </c>
      <c r="I183" s="29"/>
    </row>
    <row r="184" spans="1:11" s="7" customFormat="1" ht="10.5" customHeight="1">
      <c r="A184" s="18" t="s">
        <v>28</v>
      </c>
      <c r="B184" s="38">
        <v>7200</v>
      </c>
      <c r="C184" s="29"/>
      <c r="D184" s="38">
        <v>7200</v>
      </c>
      <c r="E184" s="29"/>
      <c r="F184" s="19">
        <f t="shared" si="12"/>
        <v>0</v>
      </c>
      <c r="G184" s="20">
        <f t="shared" si="14"/>
        <v>0</v>
      </c>
      <c r="H184" s="38">
        <v>7200</v>
      </c>
      <c r="I184" s="28"/>
      <c r="J184"/>
      <c r="K184"/>
    </row>
    <row r="185" spans="1:11" s="7" customFormat="1" ht="10.5" customHeight="1">
      <c r="A185" s="15" t="s">
        <v>29</v>
      </c>
      <c r="B185" s="32">
        <v>34000</v>
      </c>
      <c r="C185" s="28"/>
      <c r="D185" s="32">
        <v>32800</v>
      </c>
      <c r="E185" s="28" t="s">
        <v>4</v>
      </c>
      <c r="F185" s="16">
        <f t="shared" si="12"/>
        <v>1200</v>
      </c>
      <c r="G185" s="17">
        <f t="shared" si="14"/>
        <v>3.6585365853658534</v>
      </c>
      <c r="H185" s="32">
        <v>33500</v>
      </c>
      <c r="I185" s="28" t="s">
        <v>4</v>
      </c>
      <c r="J185"/>
      <c r="K185"/>
    </row>
    <row r="186" spans="1:11" s="7" customFormat="1" ht="10.5" customHeight="1">
      <c r="A186" s="18" t="s">
        <v>32</v>
      </c>
      <c r="B186" s="38">
        <v>16800</v>
      </c>
      <c r="C186" s="29"/>
      <c r="D186" s="38">
        <v>17000</v>
      </c>
      <c r="E186" s="29"/>
      <c r="F186" s="19">
        <f t="shared" si="12"/>
        <v>-200</v>
      </c>
      <c r="G186" s="20">
        <f aca="true" t="shared" si="15" ref="G186:G193">SUM((B186-D186)/D186)*100</f>
        <v>-1.1764705882352942</v>
      </c>
      <c r="H186" s="38">
        <v>16300</v>
      </c>
      <c r="I186" s="28"/>
      <c r="J186"/>
      <c r="K186"/>
    </row>
    <row r="187" spans="1:9" ht="10.5" customHeight="1">
      <c r="A187" s="15" t="s">
        <v>82</v>
      </c>
      <c r="B187" s="46">
        <f>B188+B189</f>
        <v>90300</v>
      </c>
      <c r="C187" s="28"/>
      <c r="D187" s="46">
        <f>D188+D189</f>
        <v>88100</v>
      </c>
      <c r="E187" s="28"/>
      <c r="F187" s="46">
        <f t="shared" si="12"/>
        <v>2200</v>
      </c>
      <c r="G187" s="56">
        <f t="shared" si="15"/>
        <v>2.4971623155505105</v>
      </c>
      <c r="H187" s="46">
        <f>H188+H189</f>
        <v>91900</v>
      </c>
      <c r="I187" s="29"/>
    </row>
    <row r="188" spans="1:9" ht="10.5" customHeight="1">
      <c r="A188" s="18" t="s">
        <v>33</v>
      </c>
      <c r="B188" s="38">
        <v>34700</v>
      </c>
      <c r="C188" s="29"/>
      <c r="D188" s="38">
        <v>34000</v>
      </c>
      <c r="E188" s="29"/>
      <c r="F188" s="19">
        <f t="shared" si="12"/>
        <v>700</v>
      </c>
      <c r="G188" s="20">
        <f t="shared" si="15"/>
        <v>2.0588235294117645</v>
      </c>
      <c r="H188" s="38">
        <v>36600</v>
      </c>
      <c r="I188" s="29"/>
    </row>
    <row r="189" spans="1:9" ht="10.5" customHeight="1">
      <c r="A189" s="18" t="s">
        <v>34</v>
      </c>
      <c r="B189" s="38">
        <v>55600</v>
      </c>
      <c r="C189" s="29"/>
      <c r="D189" s="38">
        <v>54100</v>
      </c>
      <c r="E189" s="29"/>
      <c r="F189" s="19">
        <f aca="true" t="shared" si="16" ref="F189:F195">SUM(B189-D189)</f>
        <v>1500</v>
      </c>
      <c r="G189" s="20">
        <f t="shared" si="15"/>
        <v>2.7726432532347505</v>
      </c>
      <c r="H189" s="38">
        <v>55300</v>
      </c>
      <c r="I189" s="29"/>
    </row>
    <row r="190" spans="1:9" ht="10.5" customHeight="1">
      <c r="A190" s="15" t="s">
        <v>38</v>
      </c>
      <c r="B190" s="32">
        <v>27200</v>
      </c>
      <c r="C190" s="28"/>
      <c r="D190" s="32">
        <v>26300</v>
      </c>
      <c r="E190" s="28"/>
      <c r="F190" s="16">
        <f t="shared" si="16"/>
        <v>900</v>
      </c>
      <c r="G190" s="17">
        <f t="shared" si="15"/>
        <v>3.4220532319391634</v>
      </c>
      <c r="H190" s="32">
        <v>25100</v>
      </c>
      <c r="I190" s="29"/>
    </row>
    <row r="191" spans="1:9" ht="10.5" customHeight="1">
      <c r="A191" s="18" t="s">
        <v>40</v>
      </c>
      <c r="B191" s="38">
        <v>22700</v>
      </c>
      <c r="C191" s="29"/>
      <c r="D191" s="38">
        <v>21700</v>
      </c>
      <c r="E191" s="29"/>
      <c r="F191" s="19">
        <f t="shared" si="16"/>
        <v>1000</v>
      </c>
      <c r="G191" s="20">
        <f t="shared" si="15"/>
        <v>4.6082949308755765</v>
      </c>
      <c r="H191" s="38">
        <v>21200</v>
      </c>
      <c r="I191" s="29"/>
    </row>
    <row r="192" spans="1:9" ht="10.5" customHeight="1">
      <c r="A192" s="15" t="s">
        <v>41</v>
      </c>
      <c r="B192" s="32">
        <v>11600</v>
      </c>
      <c r="C192" s="28"/>
      <c r="D192" s="32">
        <v>11000</v>
      </c>
      <c r="E192" s="28"/>
      <c r="F192" s="16">
        <f t="shared" si="16"/>
        <v>600</v>
      </c>
      <c r="G192" s="17">
        <f t="shared" si="15"/>
        <v>5.454545454545454</v>
      </c>
      <c r="H192" s="32">
        <v>11500</v>
      </c>
      <c r="I192" s="29"/>
    </row>
    <row r="193" spans="1:9" ht="10.5" customHeight="1">
      <c r="A193" s="15" t="s">
        <v>52</v>
      </c>
      <c r="B193" s="32">
        <v>36800</v>
      </c>
      <c r="C193" s="28"/>
      <c r="D193" s="32">
        <v>36300</v>
      </c>
      <c r="E193" s="28"/>
      <c r="F193" s="46">
        <f t="shared" si="16"/>
        <v>500</v>
      </c>
      <c r="G193" s="56">
        <f t="shared" si="15"/>
        <v>1.3774104683195594</v>
      </c>
      <c r="H193" s="32">
        <v>36600</v>
      </c>
      <c r="I193" s="29"/>
    </row>
    <row r="194" spans="1:9" ht="10.5" customHeight="1">
      <c r="A194" s="18" t="s">
        <v>56</v>
      </c>
      <c r="B194" s="38">
        <v>5100</v>
      </c>
      <c r="C194" s="29"/>
      <c r="D194" s="38">
        <v>5000</v>
      </c>
      <c r="E194" s="29"/>
      <c r="F194" s="19">
        <f t="shared" si="16"/>
        <v>100</v>
      </c>
      <c r="G194" s="20">
        <f>SUM((B194-D194)/D194)*100</f>
        <v>2</v>
      </c>
      <c r="H194" s="38">
        <v>5100</v>
      </c>
      <c r="I194" s="29"/>
    </row>
    <row r="195" spans="1:9" ht="10.5" customHeight="1">
      <c r="A195" s="18" t="s">
        <v>57</v>
      </c>
      <c r="B195" s="38">
        <f>9100+22600</f>
        <v>31700</v>
      </c>
      <c r="C195" s="29"/>
      <c r="D195" s="38">
        <f>9000+22300</f>
        <v>31300</v>
      </c>
      <c r="E195" s="29"/>
      <c r="F195" s="45">
        <f t="shared" si="16"/>
        <v>400</v>
      </c>
      <c r="G195" s="57">
        <f>SUM((B195-D195)/D195)*100</f>
        <v>1.2779552715654952</v>
      </c>
      <c r="H195" s="38">
        <f>9000+22500</f>
        <v>31500</v>
      </c>
      <c r="I195" s="29"/>
    </row>
    <row r="196" spans="1:9" ht="10.5" customHeight="1">
      <c r="A196" s="18"/>
      <c r="B196" s="45"/>
      <c r="C196" s="29"/>
      <c r="D196" s="45"/>
      <c r="E196" s="29"/>
      <c r="F196" s="45"/>
      <c r="G196" s="57"/>
      <c r="H196" s="45"/>
      <c r="I196" s="29"/>
    </row>
    <row r="197" spans="1:9" ht="10.5" customHeight="1">
      <c r="A197" s="18"/>
      <c r="B197" s="19"/>
      <c r="C197" s="29"/>
      <c r="D197" s="19"/>
      <c r="E197" s="29"/>
      <c r="F197" s="19"/>
      <c r="G197" s="20"/>
      <c r="H197" s="19"/>
      <c r="I197" s="29"/>
    </row>
    <row r="198" spans="1:9" ht="9.75" customHeight="1">
      <c r="A198" s="40" t="str">
        <f>A66</f>
        <v>          Current month's data are preliminary. Prior months' data have been revised. All data are benchmarked to March 2013.</v>
      </c>
      <c r="B198" s="21"/>
      <c r="C198" s="30"/>
      <c r="D198" s="21"/>
      <c r="E198" s="30"/>
      <c r="F198" s="21"/>
      <c r="G198" s="20"/>
      <c r="H198" s="21"/>
      <c r="I198" s="30"/>
    </row>
    <row r="199" spans="1:9" ht="9.75" customHeight="1">
      <c r="A199" s="40" t="s">
        <v>8</v>
      </c>
      <c r="B199" s="21"/>
      <c r="C199" s="30"/>
      <c r="D199" s="21"/>
      <c r="E199" s="30"/>
      <c r="F199" s="21"/>
      <c r="G199" s="20"/>
      <c r="H199" s="21"/>
      <c r="I199" s="30"/>
    </row>
    <row r="200" spans="1:9" ht="10.5" customHeight="1">
      <c r="A200" s="14"/>
      <c r="B200" s="21"/>
      <c r="C200" s="30"/>
      <c r="D200" s="21"/>
      <c r="E200" s="30"/>
      <c r="F200" s="21"/>
      <c r="G200" s="20"/>
      <c r="H200" s="21"/>
      <c r="I200" s="30"/>
    </row>
    <row r="201" spans="1:9" ht="15.75" customHeight="1">
      <c r="A201" s="9" t="s">
        <v>86</v>
      </c>
      <c r="B201" s="21"/>
      <c r="C201" s="30"/>
      <c r="D201" s="21"/>
      <c r="E201" s="30"/>
      <c r="F201" s="21"/>
      <c r="G201" s="20"/>
      <c r="H201" s="21"/>
      <c r="I201" s="30"/>
    </row>
    <row r="202" spans="1:9" ht="15.75" customHeight="1">
      <c r="A202" s="9"/>
      <c r="B202" s="49" t="s">
        <v>0</v>
      </c>
      <c r="C202" s="48"/>
      <c r="D202" s="47"/>
      <c r="E202" s="48"/>
      <c r="F202" s="47"/>
      <c r="G202" s="47"/>
      <c r="H202" s="47"/>
      <c r="I202" s="48"/>
    </row>
    <row r="203" spans="1:9" ht="15.75" customHeight="1">
      <c r="A203" s="43" t="s">
        <v>4</v>
      </c>
      <c r="B203" s="10" t="str">
        <f>B168</f>
        <v>May</v>
      </c>
      <c r="C203" s="25"/>
      <c r="D203" s="10" t="str">
        <f>D168</f>
        <v>May</v>
      </c>
      <c r="E203" s="25"/>
      <c r="F203" s="11" t="s">
        <v>1</v>
      </c>
      <c r="G203" s="12"/>
      <c r="H203" s="10" t="str">
        <f>H168</f>
        <v>Apr</v>
      </c>
      <c r="I203" s="25"/>
    </row>
    <row r="204" spans="1:9" ht="12" customHeight="1">
      <c r="A204" s="39"/>
      <c r="B204" s="13">
        <f>B4</f>
        <v>2024</v>
      </c>
      <c r="C204" s="27"/>
      <c r="D204" s="13">
        <f>D4</f>
        <v>2023</v>
      </c>
      <c r="E204" s="27"/>
      <c r="F204" s="13" t="s">
        <v>2</v>
      </c>
      <c r="G204" s="13" t="s">
        <v>3</v>
      </c>
      <c r="H204" s="13">
        <f>H4</f>
        <v>2024</v>
      </c>
      <c r="I204" s="27"/>
    </row>
    <row r="205" spans="1:9" ht="10.5" customHeight="1">
      <c r="A205" s="22"/>
      <c r="B205" s="23"/>
      <c r="C205" s="31"/>
      <c r="D205" s="23"/>
      <c r="E205" s="31"/>
      <c r="F205" s="23"/>
      <c r="G205" s="20"/>
      <c r="H205" s="23"/>
      <c r="I205" s="31"/>
    </row>
    <row r="206" spans="1:11" s="7" customFormat="1" ht="10.5" customHeight="1">
      <c r="A206" s="15" t="s">
        <v>54</v>
      </c>
      <c r="B206" s="16">
        <f>B208+B213</f>
        <v>128300</v>
      </c>
      <c r="C206" s="28"/>
      <c r="D206" s="16">
        <f>D208+D213</f>
        <v>125900</v>
      </c>
      <c r="E206" s="28"/>
      <c r="F206" s="16">
        <f>SUM(B206-D206)</f>
        <v>2400</v>
      </c>
      <c r="G206" s="17">
        <f>SUM((B206-D206)/D206)*100</f>
        <v>1.9062748212867358</v>
      </c>
      <c r="H206" s="16">
        <f>H208+H213</f>
        <v>125700</v>
      </c>
      <c r="I206" s="28"/>
      <c r="J206"/>
      <c r="K206"/>
    </row>
    <row r="207" spans="1:11" s="6" customFormat="1" ht="10.5" customHeight="1">
      <c r="A207" s="15" t="s">
        <v>81</v>
      </c>
      <c r="B207" s="16">
        <f>B206-B227</f>
        <v>101600</v>
      </c>
      <c r="C207" s="28"/>
      <c r="D207" s="16">
        <f>D206-D227</f>
        <v>99600</v>
      </c>
      <c r="E207" s="28"/>
      <c r="F207" s="16">
        <f>SUM(B207-D207)</f>
        <v>2000</v>
      </c>
      <c r="G207" s="17">
        <f>SUM((B207-D207)/D207)*100</f>
        <v>2.0080321285140563</v>
      </c>
      <c r="H207" s="16">
        <f>H206-H227</f>
        <v>99400</v>
      </c>
      <c r="I207" s="28"/>
      <c r="J207"/>
      <c r="K207"/>
    </row>
    <row r="208" spans="1:11" s="7" customFormat="1" ht="10.5" customHeight="1">
      <c r="A208" s="15" t="s">
        <v>53</v>
      </c>
      <c r="B208" s="16">
        <f>B209+B210</f>
        <v>24900</v>
      </c>
      <c r="C208" s="28"/>
      <c r="D208" s="16">
        <f>D209+D210</f>
        <v>23700</v>
      </c>
      <c r="E208" s="28"/>
      <c r="F208" s="16">
        <f>SUM(B208-D208)</f>
        <v>1200</v>
      </c>
      <c r="G208" s="17">
        <f>SUM((B208-D208)/D208)*100</f>
        <v>5.063291139240507</v>
      </c>
      <c r="H208" s="16">
        <f>H209+H210</f>
        <v>24800</v>
      </c>
      <c r="I208" s="28"/>
      <c r="J208"/>
      <c r="K208"/>
    </row>
    <row r="209" spans="1:11" s="7" customFormat="1" ht="10.5" customHeight="1">
      <c r="A209" s="15" t="s">
        <v>47</v>
      </c>
      <c r="B209" s="32">
        <v>4100</v>
      </c>
      <c r="C209" s="28"/>
      <c r="D209" s="32">
        <v>4100</v>
      </c>
      <c r="E209" s="28"/>
      <c r="F209" s="16">
        <f>SUM(B209-D209)</f>
        <v>0</v>
      </c>
      <c r="G209" s="17">
        <f>SUM((B209-D209)/D209)*100</f>
        <v>0</v>
      </c>
      <c r="H209" s="32">
        <v>4000</v>
      </c>
      <c r="I209" s="28"/>
      <c r="J209"/>
      <c r="K209"/>
    </row>
    <row r="210" spans="1:9" ht="10.5" customHeight="1">
      <c r="A210" s="15" t="s">
        <v>9</v>
      </c>
      <c r="B210" s="46">
        <f>B211+B212</f>
        <v>20800</v>
      </c>
      <c r="C210" s="28"/>
      <c r="D210" s="46">
        <f>D211+D212</f>
        <v>19600</v>
      </c>
      <c r="E210" s="28"/>
      <c r="F210" s="16">
        <f aca="true" t="shared" si="17" ref="F210:F229">SUM(B210-D210)</f>
        <v>1200</v>
      </c>
      <c r="G210" s="17">
        <f aca="true" t="shared" si="18" ref="G210:G229">SUM((B210-D210)/D210)*100</f>
        <v>6.122448979591836</v>
      </c>
      <c r="H210" s="46">
        <f>H211+H212</f>
        <v>20800</v>
      </c>
      <c r="I210" s="29"/>
    </row>
    <row r="211" spans="1:9" ht="10.5" customHeight="1">
      <c r="A211" s="15" t="s">
        <v>10</v>
      </c>
      <c r="B211" s="32">
        <v>17300</v>
      </c>
      <c r="C211" s="28"/>
      <c r="D211" s="32">
        <v>16100</v>
      </c>
      <c r="E211" s="28"/>
      <c r="F211" s="16">
        <f t="shared" si="17"/>
        <v>1200</v>
      </c>
      <c r="G211" s="17">
        <f t="shared" si="18"/>
        <v>7.453416149068323</v>
      </c>
      <c r="H211" s="32">
        <v>17400</v>
      </c>
      <c r="I211" s="29"/>
    </row>
    <row r="212" spans="1:9" ht="10.5" customHeight="1">
      <c r="A212" s="15" t="s">
        <v>14</v>
      </c>
      <c r="B212" s="32">
        <v>3500</v>
      </c>
      <c r="C212" s="28"/>
      <c r="D212" s="32">
        <v>3500</v>
      </c>
      <c r="E212" s="28"/>
      <c r="F212" s="16">
        <f t="shared" si="17"/>
        <v>0</v>
      </c>
      <c r="G212" s="17">
        <f t="shared" si="18"/>
        <v>0</v>
      </c>
      <c r="H212" s="32">
        <v>3400</v>
      </c>
      <c r="I212" s="29"/>
    </row>
    <row r="213" spans="1:11" s="7" customFormat="1" ht="10.5" customHeight="1">
      <c r="A213" s="15" t="s">
        <v>55</v>
      </c>
      <c r="B213" s="46">
        <f>B214+B218+B219+B220+B221+B223+B226+B227</f>
        <v>103400</v>
      </c>
      <c r="C213" s="28"/>
      <c r="D213" s="46">
        <f>D214+D218+D219+D220+D221+D223+D226+D227</f>
        <v>102200</v>
      </c>
      <c r="E213" s="28"/>
      <c r="F213" s="16">
        <f t="shared" si="17"/>
        <v>1200</v>
      </c>
      <c r="G213" s="17">
        <f t="shared" si="18"/>
        <v>1.1741682974559686</v>
      </c>
      <c r="H213" s="46">
        <f>H214+H218+H219+H220+H221+H223+H226+H227</f>
        <v>100900</v>
      </c>
      <c r="I213" s="28"/>
      <c r="J213"/>
      <c r="K213"/>
    </row>
    <row r="214" spans="1:9" ht="10.5" customHeight="1">
      <c r="A214" s="15" t="s">
        <v>16</v>
      </c>
      <c r="B214" s="46">
        <f>B215+B216+B217</f>
        <v>20600</v>
      </c>
      <c r="C214" s="28"/>
      <c r="D214" s="46">
        <f>D215+D216+D217</f>
        <v>21000</v>
      </c>
      <c r="E214" s="28"/>
      <c r="F214" s="16">
        <f t="shared" si="17"/>
        <v>-400</v>
      </c>
      <c r="G214" s="17">
        <f t="shared" si="18"/>
        <v>-1.9047619047619049</v>
      </c>
      <c r="H214" s="46">
        <f>H215+H216+H217</f>
        <v>20300</v>
      </c>
      <c r="I214" s="29"/>
    </row>
    <row r="215" spans="1:9" ht="10.5" customHeight="1">
      <c r="A215" s="18" t="s">
        <v>17</v>
      </c>
      <c r="B215" s="38">
        <v>2700</v>
      </c>
      <c r="C215" s="29"/>
      <c r="D215" s="38">
        <v>2800</v>
      </c>
      <c r="E215" s="29"/>
      <c r="F215" s="19">
        <f t="shared" si="17"/>
        <v>-100</v>
      </c>
      <c r="G215" s="20">
        <f t="shared" si="18"/>
        <v>-3.571428571428571</v>
      </c>
      <c r="H215" s="38">
        <v>2700</v>
      </c>
      <c r="I215" s="29"/>
    </row>
    <row r="216" spans="1:11" s="7" customFormat="1" ht="10.5" customHeight="1">
      <c r="A216" s="18" t="s">
        <v>18</v>
      </c>
      <c r="B216" s="38">
        <v>14200</v>
      </c>
      <c r="C216" s="29"/>
      <c r="D216" s="38">
        <v>14300</v>
      </c>
      <c r="E216" s="29"/>
      <c r="F216" s="19">
        <f t="shared" si="17"/>
        <v>-100</v>
      </c>
      <c r="G216" s="20">
        <f t="shared" si="18"/>
        <v>-0.6993006993006993</v>
      </c>
      <c r="H216" s="38">
        <v>14000</v>
      </c>
      <c r="I216" s="28"/>
      <c r="J216"/>
      <c r="K216"/>
    </row>
    <row r="217" spans="1:11" s="7" customFormat="1" ht="10.5" customHeight="1">
      <c r="A217" s="18" t="s">
        <v>22</v>
      </c>
      <c r="B217" s="38">
        <v>3700</v>
      </c>
      <c r="C217" s="29"/>
      <c r="D217" s="38">
        <v>3900</v>
      </c>
      <c r="E217" s="29"/>
      <c r="F217" s="19">
        <f t="shared" si="17"/>
        <v>-200</v>
      </c>
      <c r="G217" s="20">
        <f t="shared" si="18"/>
        <v>-5.128205128205128</v>
      </c>
      <c r="H217" s="38">
        <v>3600</v>
      </c>
      <c r="I217" s="28"/>
      <c r="J217"/>
      <c r="K217"/>
    </row>
    <row r="218" spans="1:11" s="7" customFormat="1" ht="10.5" customHeight="1">
      <c r="A218" s="15" t="s">
        <v>25</v>
      </c>
      <c r="B218" s="32">
        <v>1300</v>
      </c>
      <c r="C218" s="28"/>
      <c r="D218" s="32">
        <v>1300</v>
      </c>
      <c r="E218" s="28"/>
      <c r="F218" s="16">
        <f t="shared" si="17"/>
        <v>0</v>
      </c>
      <c r="G218" s="17">
        <f t="shared" si="18"/>
        <v>0</v>
      </c>
      <c r="H218" s="32">
        <v>1300</v>
      </c>
      <c r="I218" s="28"/>
      <c r="J218"/>
      <c r="K218"/>
    </row>
    <row r="219" spans="1:9" ht="10.5" customHeight="1">
      <c r="A219" s="15" t="s">
        <v>27</v>
      </c>
      <c r="B219" s="32">
        <v>2900</v>
      </c>
      <c r="C219" s="28"/>
      <c r="D219" s="32">
        <v>2800</v>
      </c>
      <c r="E219" s="28"/>
      <c r="F219" s="16">
        <f t="shared" si="17"/>
        <v>100</v>
      </c>
      <c r="G219" s="17">
        <f t="shared" si="18"/>
        <v>3.571428571428571</v>
      </c>
      <c r="H219" s="32">
        <v>2800</v>
      </c>
      <c r="I219" s="29"/>
    </row>
    <row r="220" spans="1:9" ht="10.5" customHeight="1">
      <c r="A220" s="15" t="s">
        <v>29</v>
      </c>
      <c r="B220" s="32">
        <v>10000</v>
      </c>
      <c r="C220" s="28"/>
      <c r="D220" s="32">
        <v>10000</v>
      </c>
      <c r="E220" s="28"/>
      <c r="F220" s="16">
        <f t="shared" si="17"/>
        <v>0</v>
      </c>
      <c r="G220" s="17">
        <f t="shared" si="18"/>
        <v>0</v>
      </c>
      <c r="H220" s="32">
        <v>9900</v>
      </c>
      <c r="I220" s="29"/>
    </row>
    <row r="221" spans="1:11" s="7" customFormat="1" ht="10.5" customHeight="1">
      <c r="A221" s="15" t="s">
        <v>82</v>
      </c>
      <c r="B221" s="32">
        <v>22000</v>
      </c>
      <c r="C221" s="28"/>
      <c r="D221" s="32">
        <v>21300</v>
      </c>
      <c r="E221" s="28"/>
      <c r="F221" s="16">
        <f t="shared" si="17"/>
        <v>700</v>
      </c>
      <c r="G221" s="17">
        <f t="shared" si="18"/>
        <v>3.286384976525822</v>
      </c>
      <c r="H221" s="32">
        <v>21900</v>
      </c>
      <c r="I221" s="28"/>
      <c r="J221"/>
      <c r="K221"/>
    </row>
    <row r="222" spans="1:9" ht="10.5" customHeight="1">
      <c r="A222" s="18" t="s">
        <v>34</v>
      </c>
      <c r="B222" s="38">
        <v>19100</v>
      </c>
      <c r="C222" s="29"/>
      <c r="D222" s="38">
        <v>18300</v>
      </c>
      <c r="E222" s="29"/>
      <c r="F222" s="19">
        <f t="shared" si="17"/>
        <v>800</v>
      </c>
      <c r="G222" s="20">
        <f t="shared" si="18"/>
        <v>4.371584699453552</v>
      </c>
      <c r="H222" s="38">
        <v>19100</v>
      </c>
      <c r="I222" s="29"/>
    </row>
    <row r="223" spans="1:11" s="7" customFormat="1" ht="10.5" customHeight="1">
      <c r="A223" s="15" t="s">
        <v>38</v>
      </c>
      <c r="B223" s="32">
        <v>16600</v>
      </c>
      <c r="C223" s="28"/>
      <c r="D223" s="32">
        <v>16300</v>
      </c>
      <c r="E223" s="28"/>
      <c r="F223" s="16">
        <f t="shared" si="17"/>
        <v>300</v>
      </c>
      <c r="G223" s="17">
        <f t="shared" si="18"/>
        <v>1.8404907975460123</v>
      </c>
      <c r="H223" s="32">
        <v>15200</v>
      </c>
      <c r="I223" s="28"/>
      <c r="J223"/>
      <c r="K223"/>
    </row>
    <row r="224" spans="1:9" ht="10.5" customHeight="1">
      <c r="A224" s="18" t="s">
        <v>40</v>
      </c>
      <c r="B224" s="38">
        <v>13900</v>
      </c>
      <c r="C224" s="29"/>
      <c r="D224" s="38">
        <v>13500</v>
      </c>
      <c r="E224" s="29"/>
      <c r="F224" s="19">
        <f t="shared" si="17"/>
        <v>400</v>
      </c>
      <c r="G224" s="20">
        <f t="shared" si="18"/>
        <v>2.9629629629629632</v>
      </c>
      <c r="H224" s="38">
        <v>12800</v>
      </c>
      <c r="I224" s="29"/>
    </row>
    <row r="225" spans="1:9" ht="10.5" customHeight="1">
      <c r="A225" s="18" t="s">
        <v>45</v>
      </c>
      <c r="B225" s="38">
        <v>11900</v>
      </c>
      <c r="C225" s="29"/>
      <c r="D225" s="38">
        <v>11600</v>
      </c>
      <c r="E225" s="29"/>
      <c r="F225" s="19">
        <f t="shared" si="17"/>
        <v>300</v>
      </c>
      <c r="G225" s="20">
        <f t="shared" si="18"/>
        <v>2.586206896551724</v>
      </c>
      <c r="H225" s="38">
        <v>11000</v>
      </c>
      <c r="I225" s="29"/>
    </row>
    <row r="226" spans="1:9" ht="10.5" customHeight="1">
      <c r="A226" s="15" t="s">
        <v>41</v>
      </c>
      <c r="B226" s="32">
        <v>3300</v>
      </c>
      <c r="C226" s="28"/>
      <c r="D226" s="32">
        <v>3200</v>
      </c>
      <c r="E226" s="28"/>
      <c r="F226" s="16">
        <f t="shared" si="17"/>
        <v>100</v>
      </c>
      <c r="G226" s="17">
        <f t="shared" si="18"/>
        <v>3.125</v>
      </c>
      <c r="H226" s="32">
        <v>3200</v>
      </c>
      <c r="I226" s="29"/>
    </row>
    <row r="227" spans="1:9" ht="10.5" customHeight="1">
      <c r="A227" s="15" t="s">
        <v>52</v>
      </c>
      <c r="B227" s="32">
        <v>26700</v>
      </c>
      <c r="C227" s="28"/>
      <c r="D227" s="32">
        <v>26300</v>
      </c>
      <c r="E227" s="28"/>
      <c r="F227" s="16">
        <f t="shared" si="17"/>
        <v>400</v>
      </c>
      <c r="G227" s="17">
        <f t="shared" si="18"/>
        <v>1.520912547528517</v>
      </c>
      <c r="H227" s="32">
        <v>26300</v>
      </c>
      <c r="I227" s="29"/>
    </row>
    <row r="228" spans="1:9" ht="10.5" customHeight="1">
      <c r="A228" s="18" t="s">
        <v>56</v>
      </c>
      <c r="B228" s="38">
        <v>3000</v>
      </c>
      <c r="C228" s="29"/>
      <c r="D228" s="38">
        <v>2900</v>
      </c>
      <c r="E228" s="29"/>
      <c r="F228" s="19">
        <f t="shared" si="17"/>
        <v>100</v>
      </c>
      <c r="G228" s="20">
        <f t="shared" si="18"/>
        <v>3.4482758620689653</v>
      </c>
      <c r="H228" s="38">
        <v>3000</v>
      </c>
      <c r="I228" s="29"/>
    </row>
    <row r="229" spans="1:9" ht="10.5" customHeight="1">
      <c r="A229" s="18" t="s">
        <v>68</v>
      </c>
      <c r="B229" s="38">
        <f>3400+20300</f>
        <v>23700</v>
      </c>
      <c r="C229" s="29"/>
      <c r="D229" s="38">
        <f>3600+19800</f>
        <v>23400</v>
      </c>
      <c r="E229" s="29"/>
      <c r="F229" s="19">
        <f t="shared" si="17"/>
        <v>300</v>
      </c>
      <c r="G229" s="20">
        <f t="shared" si="18"/>
        <v>1.282051282051282</v>
      </c>
      <c r="H229" s="38">
        <f>3400+19900</f>
        <v>23300</v>
      </c>
      <c r="I229" s="29"/>
    </row>
    <row r="230" spans="1:9" ht="10.5" customHeight="1">
      <c r="A230" s="18"/>
      <c r="B230" s="45"/>
      <c r="C230" s="29"/>
      <c r="D230" s="45"/>
      <c r="E230" s="29"/>
      <c r="F230" s="45"/>
      <c r="G230" s="57"/>
      <c r="H230" s="45"/>
      <c r="I230" s="29"/>
    </row>
    <row r="231" spans="1:9" ht="10.5" customHeight="1">
      <c r="A231" s="18"/>
      <c r="B231" s="19"/>
      <c r="C231" s="29"/>
      <c r="D231" s="19"/>
      <c r="E231" s="29"/>
      <c r="F231" s="19"/>
      <c r="G231" s="20"/>
      <c r="H231" s="19"/>
      <c r="I231" s="29"/>
    </row>
    <row r="232" spans="1:9" ht="15.75" customHeight="1">
      <c r="A232" s="9" t="s">
        <v>79</v>
      </c>
      <c r="B232" s="21"/>
      <c r="C232" s="30"/>
      <c r="D232" s="21"/>
      <c r="E232" s="30"/>
      <c r="F232" s="21"/>
      <c r="G232" s="21"/>
      <c r="H232" s="21"/>
      <c r="I232" s="30"/>
    </row>
    <row r="233" spans="1:9" ht="15.75" customHeight="1">
      <c r="A233" s="9"/>
      <c r="B233" s="49" t="s">
        <v>0</v>
      </c>
      <c r="C233" s="48"/>
      <c r="D233" s="47"/>
      <c r="E233" s="48"/>
      <c r="F233" s="47"/>
      <c r="G233" s="47"/>
      <c r="H233" s="47"/>
      <c r="I233" s="48"/>
    </row>
    <row r="234" spans="1:9" ht="15.75" customHeight="1">
      <c r="A234" s="44"/>
      <c r="B234" s="10" t="str">
        <f>B3</f>
        <v>May</v>
      </c>
      <c r="C234" s="25"/>
      <c r="D234" s="10" t="str">
        <f>D3</f>
        <v>May</v>
      </c>
      <c r="E234" s="25"/>
      <c r="F234" s="11" t="s">
        <v>1</v>
      </c>
      <c r="G234" s="12"/>
      <c r="H234" s="10" t="str">
        <f>H3</f>
        <v>Apr</v>
      </c>
      <c r="I234" s="25"/>
    </row>
    <row r="235" spans="1:9" ht="12" customHeight="1">
      <c r="A235" s="39" t="s">
        <v>4</v>
      </c>
      <c r="B235" s="13">
        <f>B4</f>
        <v>2024</v>
      </c>
      <c r="C235" s="27" t="s">
        <v>4</v>
      </c>
      <c r="D235" s="13">
        <f>D4</f>
        <v>2023</v>
      </c>
      <c r="E235" s="27"/>
      <c r="F235" s="13" t="s">
        <v>2</v>
      </c>
      <c r="G235" s="13" t="s">
        <v>3</v>
      </c>
      <c r="H235" s="13">
        <f>H4</f>
        <v>2024</v>
      </c>
      <c r="I235" s="27"/>
    </row>
    <row r="236" spans="1:9" ht="10.5" customHeight="1">
      <c r="A236" s="22"/>
      <c r="B236" s="23"/>
      <c r="C236" s="31"/>
      <c r="D236" s="23"/>
      <c r="E236" s="31"/>
      <c r="F236" s="23"/>
      <c r="G236" s="23"/>
      <c r="H236" s="23"/>
      <c r="I236" s="31"/>
    </row>
    <row r="237" spans="1:11" s="7" customFormat="1" ht="10.5" customHeight="1">
      <c r="A237" s="15" t="s">
        <v>54</v>
      </c>
      <c r="B237" s="16">
        <f>B239+B242</f>
        <v>67400</v>
      </c>
      <c r="C237" s="28"/>
      <c r="D237" s="16">
        <f>D239+D242</f>
        <v>67000</v>
      </c>
      <c r="E237" s="28"/>
      <c r="F237" s="16">
        <f aca="true" t="shared" si="19" ref="F237:F254">SUM(B237-D237)</f>
        <v>400</v>
      </c>
      <c r="G237" s="17">
        <f aca="true" t="shared" si="20" ref="G237:G249">SUM((B237-D237)/D237)*100</f>
        <v>0.5970149253731344</v>
      </c>
      <c r="H237" s="16">
        <f>H239+H242</f>
        <v>66600</v>
      </c>
      <c r="I237" s="28"/>
      <c r="J237"/>
      <c r="K237"/>
    </row>
    <row r="238" spans="1:11" s="6" customFormat="1" ht="10.5" customHeight="1">
      <c r="A238" s="15" t="s">
        <v>81</v>
      </c>
      <c r="B238" s="16">
        <f>B237-B254</f>
        <v>56800</v>
      </c>
      <c r="C238" s="28"/>
      <c r="D238" s="16">
        <f>D237-D254</f>
        <v>56500</v>
      </c>
      <c r="E238" s="28"/>
      <c r="F238" s="16">
        <f t="shared" si="19"/>
        <v>300</v>
      </c>
      <c r="G238" s="17">
        <f>SUM((B238-D238)/D238)*100</f>
        <v>0.5309734513274336</v>
      </c>
      <c r="H238" s="16">
        <f>H237-H254</f>
        <v>56100</v>
      </c>
      <c r="I238" s="28"/>
      <c r="J238"/>
      <c r="K238"/>
    </row>
    <row r="239" spans="1:11" s="7" customFormat="1" ht="10.5" customHeight="1">
      <c r="A239" s="15" t="s">
        <v>53</v>
      </c>
      <c r="B239" s="16">
        <f>B240+B241</f>
        <v>9900</v>
      </c>
      <c r="C239" s="28"/>
      <c r="D239" s="16">
        <f>D240+D241</f>
        <v>10000</v>
      </c>
      <c r="E239" s="28"/>
      <c r="F239" s="16">
        <f t="shared" si="19"/>
        <v>-100</v>
      </c>
      <c r="G239" s="17">
        <f t="shared" si="20"/>
        <v>-1</v>
      </c>
      <c r="H239" s="16">
        <f>H240+H241</f>
        <v>9800</v>
      </c>
      <c r="I239" s="28"/>
      <c r="J239"/>
      <c r="K239"/>
    </row>
    <row r="240" spans="1:11" s="7" customFormat="1" ht="10.5" customHeight="1">
      <c r="A240" s="15" t="s">
        <v>47</v>
      </c>
      <c r="B240" s="32">
        <v>3100</v>
      </c>
      <c r="C240" s="28"/>
      <c r="D240" s="32">
        <v>3000</v>
      </c>
      <c r="E240" s="28"/>
      <c r="F240" s="16">
        <f t="shared" si="19"/>
        <v>100</v>
      </c>
      <c r="G240" s="17">
        <f t="shared" si="20"/>
        <v>3.3333333333333335</v>
      </c>
      <c r="H240" s="32">
        <v>3000</v>
      </c>
      <c r="I240" s="28"/>
      <c r="J240"/>
      <c r="K240"/>
    </row>
    <row r="241" spans="1:9" ht="10.5" customHeight="1">
      <c r="A241" s="15" t="s">
        <v>9</v>
      </c>
      <c r="B241" s="32">
        <v>6800</v>
      </c>
      <c r="C241" s="28"/>
      <c r="D241" s="32">
        <v>7000</v>
      </c>
      <c r="E241" s="28"/>
      <c r="F241" s="16">
        <f t="shared" si="19"/>
        <v>-200</v>
      </c>
      <c r="G241" s="17">
        <f t="shared" si="20"/>
        <v>-2.857142857142857</v>
      </c>
      <c r="H241" s="32">
        <v>6800</v>
      </c>
      <c r="I241" s="29"/>
    </row>
    <row r="242" spans="1:11" s="7" customFormat="1" ht="10.5" customHeight="1">
      <c r="A242" s="15" t="s">
        <v>55</v>
      </c>
      <c r="B242" s="46">
        <f>B243+B247+B248+B249+B250+B252+B253+B254</f>
        <v>57500</v>
      </c>
      <c r="C242" s="28"/>
      <c r="D242" s="46">
        <f>D243+D247+D248+D249+D250+D252+D253+D254</f>
        <v>57000</v>
      </c>
      <c r="E242" s="28"/>
      <c r="F242" s="46">
        <f>SUM(B242-D242)</f>
        <v>500</v>
      </c>
      <c r="G242" s="56">
        <f>SUM((B242-D242)/D242)*100</f>
        <v>0.8771929824561403</v>
      </c>
      <c r="H242" s="46">
        <f>H243+H247+H248+H249+H250+H252+H253+H254</f>
        <v>56800</v>
      </c>
      <c r="I242" s="28"/>
      <c r="J242"/>
      <c r="K242"/>
    </row>
    <row r="243" spans="1:9" ht="10.5" customHeight="1">
      <c r="A243" s="15" t="s">
        <v>16</v>
      </c>
      <c r="B243" s="46">
        <f>B244+B245+B246</f>
        <v>12200</v>
      </c>
      <c r="C243" s="28"/>
      <c r="D243" s="46">
        <f>D244+D245+D246</f>
        <v>12500</v>
      </c>
      <c r="E243" s="28"/>
      <c r="F243" s="46">
        <f t="shared" si="19"/>
        <v>-300</v>
      </c>
      <c r="G243" s="56">
        <f t="shared" si="20"/>
        <v>-2.4</v>
      </c>
      <c r="H243" s="46">
        <f>H244+H245+H246</f>
        <v>12100</v>
      </c>
      <c r="I243" s="29"/>
    </row>
    <row r="244" spans="1:9" ht="10.5" customHeight="1">
      <c r="A244" s="18" t="s">
        <v>17</v>
      </c>
      <c r="B244" s="38">
        <v>1900</v>
      </c>
      <c r="C244" s="29"/>
      <c r="D244" s="38">
        <v>1900</v>
      </c>
      <c r="E244" s="29"/>
      <c r="F244" s="19">
        <f t="shared" si="19"/>
        <v>0</v>
      </c>
      <c r="G244" s="20">
        <f t="shared" si="20"/>
        <v>0</v>
      </c>
      <c r="H244" s="38">
        <v>1900</v>
      </c>
      <c r="I244" s="29"/>
    </row>
    <row r="245" spans="1:9" ht="10.5" customHeight="1">
      <c r="A245" s="18" t="s">
        <v>18</v>
      </c>
      <c r="B245" s="38">
        <v>8400</v>
      </c>
      <c r="C245" s="29"/>
      <c r="D245" s="38">
        <v>8500</v>
      </c>
      <c r="E245" s="29"/>
      <c r="F245" s="19">
        <f t="shared" si="19"/>
        <v>-100</v>
      </c>
      <c r="G245" s="20">
        <f t="shared" si="20"/>
        <v>-1.1764705882352942</v>
      </c>
      <c r="H245" s="38">
        <v>8300</v>
      </c>
      <c r="I245" s="29"/>
    </row>
    <row r="246" spans="1:9" ht="10.5" customHeight="1">
      <c r="A246" s="18" t="s">
        <v>22</v>
      </c>
      <c r="B246" s="38">
        <v>1900</v>
      </c>
      <c r="C246" s="29"/>
      <c r="D246" s="38">
        <v>2100</v>
      </c>
      <c r="E246" s="29"/>
      <c r="F246" s="19">
        <f t="shared" si="19"/>
        <v>-200</v>
      </c>
      <c r="G246" s="20">
        <f t="shared" si="20"/>
        <v>-9.523809523809524</v>
      </c>
      <c r="H246" s="38">
        <v>1900</v>
      </c>
      <c r="I246" s="29"/>
    </row>
    <row r="247" spans="1:9" ht="10.5" customHeight="1">
      <c r="A247" s="15" t="s">
        <v>25</v>
      </c>
      <c r="B247" s="32">
        <v>500</v>
      </c>
      <c r="C247" s="28"/>
      <c r="D247" s="32">
        <v>500</v>
      </c>
      <c r="E247" s="28"/>
      <c r="F247" s="16">
        <f t="shared" si="19"/>
        <v>0</v>
      </c>
      <c r="G247" s="17">
        <f t="shared" si="20"/>
        <v>0</v>
      </c>
      <c r="H247" s="32">
        <v>500</v>
      </c>
      <c r="I247" s="29"/>
    </row>
    <row r="248" spans="1:11" s="7" customFormat="1" ht="10.5" customHeight="1">
      <c r="A248" s="15" t="s">
        <v>27</v>
      </c>
      <c r="B248" s="32">
        <v>1800</v>
      </c>
      <c r="C248" s="28"/>
      <c r="D248" s="32">
        <v>1800</v>
      </c>
      <c r="E248" s="28"/>
      <c r="F248" s="16">
        <f t="shared" si="19"/>
        <v>0</v>
      </c>
      <c r="G248" s="17">
        <f t="shared" si="20"/>
        <v>0</v>
      </c>
      <c r="H248" s="32">
        <v>1800</v>
      </c>
      <c r="I248" s="28"/>
      <c r="J248"/>
      <c r="K248"/>
    </row>
    <row r="249" spans="1:11" s="7" customFormat="1" ht="10.5" customHeight="1">
      <c r="A249" s="15" t="s">
        <v>29</v>
      </c>
      <c r="B249" s="32">
        <v>5500</v>
      </c>
      <c r="C249" s="28"/>
      <c r="D249" s="32">
        <v>5400</v>
      </c>
      <c r="E249" s="28"/>
      <c r="F249" s="16">
        <f t="shared" si="19"/>
        <v>100</v>
      </c>
      <c r="G249" s="17">
        <f t="shared" si="20"/>
        <v>1.8518518518518516</v>
      </c>
      <c r="H249" s="32">
        <v>5500</v>
      </c>
      <c r="I249" s="28"/>
      <c r="J249"/>
      <c r="K249"/>
    </row>
    <row r="250" spans="1:11" s="7" customFormat="1" ht="10.5" customHeight="1">
      <c r="A250" s="15" t="s">
        <v>82</v>
      </c>
      <c r="B250" s="32">
        <v>18200</v>
      </c>
      <c r="C250" s="28"/>
      <c r="D250" s="32">
        <v>17700</v>
      </c>
      <c r="E250" s="28"/>
      <c r="F250" s="16">
        <f t="shared" si="19"/>
        <v>500</v>
      </c>
      <c r="G250" s="17">
        <f aca="true" t="shared" si="21" ref="G250:G256">SUM((B250-D250)/D250)*100</f>
        <v>2.824858757062147</v>
      </c>
      <c r="H250" s="32">
        <v>18100</v>
      </c>
      <c r="I250" s="28"/>
      <c r="J250"/>
      <c r="K250"/>
    </row>
    <row r="251" spans="1:9" ht="10.5" customHeight="1">
      <c r="A251" s="18" t="s">
        <v>34</v>
      </c>
      <c r="B251" s="38">
        <v>16200</v>
      </c>
      <c r="C251" s="29"/>
      <c r="D251" s="38">
        <v>15700</v>
      </c>
      <c r="E251" s="29"/>
      <c r="F251" s="19">
        <f t="shared" si="19"/>
        <v>500</v>
      </c>
      <c r="G251" s="20">
        <f t="shared" si="21"/>
        <v>3.1847133757961785</v>
      </c>
      <c r="H251" s="38">
        <v>16100</v>
      </c>
      <c r="I251" s="29"/>
    </row>
    <row r="252" spans="1:9" ht="10.5" customHeight="1">
      <c r="A252" s="15" t="s">
        <v>38</v>
      </c>
      <c r="B252" s="32">
        <v>6200</v>
      </c>
      <c r="C252" s="28"/>
      <c r="D252" s="32">
        <v>6200</v>
      </c>
      <c r="E252" s="28"/>
      <c r="F252" s="16">
        <f t="shared" si="19"/>
        <v>0</v>
      </c>
      <c r="G252" s="17">
        <f t="shared" si="21"/>
        <v>0</v>
      </c>
      <c r="H252" s="32">
        <v>5800</v>
      </c>
      <c r="I252" s="28"/>
    </row>
    <row r="253" spans="1:9" ht="10.5" customHeight="1">
      <c r="A253" s="15" t="s">
        <v>41</v>
      </c>
      <c r="B253" s="32">
        <v>2500</v>
      </c>
      <c r="C253" s="28"/>
      <c r="D253" s="32">
        <v>2400</v>
      </c>
      <c r="E253" s="28"/>
      <c r="F253" s="16">
        <f t="shared" si="19"/>
        <v>100</v>
      </c>
      <c r="G253" s="17">
        <f t="shared" si="21"/>
        <v>4.166666666666666</v>
      </c>
      <c r="H253" s="32">
        <v>2500</v>
      </c>
      <c r="I253" s="28"/>
    </row>
    <row r="254" spans="1:9" ht="10.5" customHeight="1">
      <c r="A254" s="15" t="s">
        <v>52</v>
      </c>
      <c r="B254" s="32">
        <v>10600</v>
      </c>
      <c r="C254" s="28"/>
      <c r="D254" s="32">
        <v>10500</v>
      </c>
      <c r="E254" s="28"/>
      <c r="F254" s="46">
        <f t="shared" si="19"/>
        <v>100</v>
      </c>
      <c r="G254" s="56">
        <f t="shared" si="21"/>
        <v>0.9523809523809524</v>
      </c>
      <c r="H254" s="32">
        <v>10500</v>
      </c>
      <c r="I254" s="28"/>
    </row>
    <row r="255" spans="1:9" ht="10.5" customHeight="1">
      <c r="A255" s="18" t="s">
        <v>56</v>
      </c>
      <c r="B255" s="38">
        <v>400</v>
      </c>
      <c r="C255" s="29"/>
      <c r="D255" s="38">
        <v>400</v>
      </c>
      <c r="E255" s="29"/>
      <c r="F255" s="19">
        <f>SUM(B255-D255)</f>
        <v>0</v>
      </c>
      <c r="G255" s="20">
        <f t="shared" si="21"/>
        <v>0</v>
      </c>
      <c r="H255" s="38">
        <v>400</v>
      </c>
      <c r="I255" s="29"/>
    </row>
    <row r="256" spans="1:9" ht="10.5" customHeight="1">
      <c r="A256" s="18" t="s">
        <v>57</v>
      </c>
      <c r="B256" s="38">
        <f>2200+8000</f>
        <v>10200</v>
      </c>
      <c r="C256" s="29"/>
      <c r="D256" s="38">
        <f>2200+7900</f>
        <v>10100</v>
      </c>
      <c r="E256" s="29"/>
      <c r="F256" s="45">
        <f>SUM(B256-D256)</f>
        <v>100</v>
      </c>
      <c r="G256" s="57">
        <f t="shared" si="21"/>
        <v>0.9900990099009901</v>
      </c>
      <c r="H256" s="38">
        <f>2200+7900</f>
        <v>10100</v>
      </c>
      <c r="I256" s="29"/>
    </row>
    <row r="257" spans="1:9" ht="6" customHeight="1">
      <c r="A257" s="18"/>
      <c r="B257" s="19"/>
      <c r="C257" s="29"/>
      <c r="D257" s="19"/>
      <c r="E257" s="29"/>
      <c r="F257" s="19"/>
      <c r="G257" s="19"/>
      <c r="H257" s="19"/>
      <c r="I257" s="29"/>
    </row>
    <row r="258" spans="1:28" ht="9.75" customHeight="1">
      <c r="A258" s="40" t="str">
        <f>A66</f>
        <v>          Current month's data are preliminary. Prior months' data have been revised. All data are benchmarked to March 2013.</v>
      </c>
      <c r="B258" s="21"/>
      <c r="C258" s="30"/>
      <c r="D258" s="21"/>
      <c r="E258" s="30"/>
      <c r="F258" s="21"/>
      <c r="G258" s="21"/>
      <c r="H258" s="21"/>
      <c r="I258" s="30"/>
      <c r="L258" s="1"/>
      <c r="M258" s="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9.75" customHeight="1">
      <c r="A259" s="40" t="s">
        <v>7</v>
      </c>
      <c r="B259" s="21"/>
      <c r="C259" s="30"/>
      <c r="D259" s="21"/>
      <c r="E259" s="30"/>
      <c r="F259" s="21"/>
      <c r="G259" s="21"/>
      <c r="H259" s="21"/>
      <c r="I259" s="30"/>
      <c r="L259" s="1"/>
      <c r="M259" s="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9.75" customHeight="1">
      <c r="A260" s="40"/>
      <c r="B260" s="21"/>
      <c r="C260" s="30"/>
      <c r="D260" s="21"/>
      <c r="E260" s="30"/>
      <c r="F260" s="21"/>
      <c r="G260" s="21"/>
      <c r="H260" s="21"/>
      <c r="I260" s="30"/>
      <c r="L260" s="1"/>
      <c r="M260" s="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0.5" customHeight="1">
      <c r="A261" s="3"/>
      <c r="B261" s="4"/>
      <c r="C261" s="34"/>
      <c r="D261" s="4"/>
      <c r="E261" s="34"/>
      <c r="F261" s="4"/>
      <c r="G261" s="4"/>
      <c r="H261" s="4"/>
      <c r="I261" s="30"/>
      <c r="L261" s="1"/>
      <c r="M261" s="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9" ht="15.75" customHeight="1">
      <c r="A262" s="9" t="s">
        <v>62</v>
      </c>
      <c r="B262" s="81" t="s">
        <v>87</v>
      </c>
      <c r="C262" s="30"/>
      <c r="D262" s="21"/>
      <c r="E262" s="30"/>
      <c r="F262" s="21"/>
      <c r="G262" s="20"/>
      <c r="H262" s="21"/>
      <c r="I262" s="30"/>
    </row>
    <row r="263" spans="1:9" ht="15.75" customHeight="1">
      <c r="A263" s="9"/>
      <c r="B263" s="49" t="s">
        <v>0</v>
      </c>
      <c r="C263" s="48"/>
      <c r="D263" s="47"/>
      <c r="E263" s="48"/>
      <c r="F263" s="47"/>
      <c r="G263" s="47"/>
      <c r="H263" s="47"/>
      <c r="I263" s="48"/>
    </row>
    <row r="264" spans="1:9" ht="15.75" customHeight="1">
      <c r="A264" s="42"/>
      <c r="B264" s="10" t="str">
        <f>B234</f>
        <v>May</v>
      </c>
      <c r="C264" s="25"/>
      <c r="D264" s="10" t="str">
        <f>D234</f>
        <v>May</v>
      </c>
      <c r="E264" s="25"/>
      <c r="F264" s="11" t="s">
        <v>1</v>
      </c>
      <c r="G264" s="12"/>
      <c r="H264" s="10" t="str">
        <f>H234</f>
        <v>Apr</v>
      </c>
      <c r="I264" s="25"/>
    </row>
    <row r="265" spans="1:9" ht="12" customHeight="1">
      <c r="A265" s="39" t="s">
        <v>4</v>
      </c>
      <c r="B265" s="13">
        <f>B235</f>
        <v>2024</v>
      </c>
      <c r="C265" s="27" t="str">
        <f>C235</f>
        <v> </v>
      </c>
      <c r="D265" s="13">
        <f>D235</f>
        <v>2023</v>
      </c>
      <c r="E265" s="27"/>
      <c r="F265" s="13" t="s">
        <v>2</v>
      </c>
      <c r="G265" s="13" t="s">
        <v>3</v>
      </c>
      <c r="H265" s="13">
        <f>H235</f>
        <v>2024</v>
      </c>
      <c r="I265" s="27"/>
    </row>
    <row r="266" spans="1:9" ht="10.5" customHeight="1">
      <c r="A266" s="22"/>
      <c r="B266" s="23"/>
      <c r="C266" s="31"/>
      <c r="D266" s="23"/>
      <c r="E266" s="31"/>
      <c r="F266" s="23"/>
      <c r="G266" s="20"/>
      <c r="H266" s="23"/>
      <c r="I266" s="31"/>
    </row>
    <row r="267" spans="1:11" s="7" customFormat="1" ht="10.5" customHeight="1">
      <c r="A267" s="15" t="s">
        <v>59</v>
      </c>
      <c r="B267" s="46"/>
      <c r="C267" s="28"/>
      <c r="D267" s="46"/>
      <c r="E267" s="28"/>
      <c r="F267" s="16"/>
      <c r="G267" s="17"/>
      <c r="H267" s="46"/>
      <c r="I267" s="28"/>
      <c r="J267"/>
      <c r="K267"/>
    </row>
    <row r="268" spans="1:11" s="7" customFormat="1" ht="10.5" customHeight="1">
      <c r="A268" s="15" t="s">
        <v>66</v>
      </c>
      <c r="B268" s="32">
        <v>43100</v>
      </c>
      <c r="C268" s="28"/>
      <c r="D268" s="32">
        <v>43200</v>
      </c>
      <c r="E268" s="28"/>
      <c r="F268" s="16">
        <f>SUM(B268-D268)</f>
        <v>-100</v>
      </c>
      <c r="G268" s="17">
        <f>SUM((B268-D268)/D268)*100</f>
        <v>-0.23148148148148145</v>
      </c>
      <c r="H268" s="32">
        <v>42800</v>
      </c>
      <c r="I268" s="28"/>
      <c r="J268"/>
      <c r="K268"/>
    </row>
    <row r="269" spans="1:11" s="7" customFormat="1" ht="10.5" customHeight="1">
      <c r="A269" s="15" t="s">
        <v>84</v>
      </c>
      <c r="B269" s="32">
        <v>33400</v>
      </c>
      <c r="C269" s="28"/>
      <c r="D269" s="32">
        <v>33300</v>
      </c>
      <c r="E269" s="28"/>
      <c r="F269" s="16">
        <f>SUM(B269-D269)</f>
        <v>100</v>
      </c>
      <c r="G269" s="17">
        <f>SUM((B269-D269)/D269)*100</f>
        <v>0.3003003003003003</v>
      </c>
      <c r="H269" s="32">
        <v>32500</v>
      </c>
      <c r="I269" s="28"/>
      <c r="J269"/>
      <c r="K269"/>
    </row>
    <row r="270" spans="1:28" ht="10.5" customHeight="1">
      <c r="A270" s="15" t="s">
        <v>85</v>
      </c>
      <c r="B270" s="32">
        <v>27500</v>
      </c>
      <c r="C270" s="28"/>
      <c r="D270" s="32">
        <v>27600</v>
      </c>
      <c r="E270" s="28"/>
      <c r="F270" s="16">
        <f>SUM(B270-D270)</f>
        <v>-100</v>
      </c>
      <c r="G270" s="17">
        <f>SUM((B270-D270)/D270)*100</f>
        <v>-0.36231884057971014</v>
      </c>
      <c r="H270" s="32">
        <v>27000</v>
      </c>
      <c r="I270" s="30"/>
      <c r="L270" s="1"/>
      <c r="M270" s="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2.75">
      <c r="A271" s="1"/>
      <c r="B271" s="1"/>
      <c r="C271" s="35"/>
      <c r="D271" s="1"/>
      <c r="E271" s="35"/>
      <c r="F271" s="1"/>
      <c r="G271" s="1"/>
      <c r="H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2.75">
      <c r="A272" s="1"/>
      <c r="B272" s="1"/>
      <c r="C272" s="35"/>
      <c r="D272" s="1"/>
      <c r="E272" s="35"/>
      <c r="F272" s="1"/>
      <c r="G272" s="1"/>
      <c r="H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9" ht="15.75" customHeight="1">
      <c r="A273" s="9" t="s">
        <v>63</v>
      </c>
      <c r="B273" s="21"/>
      <c r="C273" s="30"/>
      <c r="D273" s="21"/>
      <c r="E273" s="30"/>
      <c r="F273" s="21"/>
      <c r="G273" s="20"/>
      <c r="H273" s="21"/>
      <c r="I273" s="30"/>
    </row>
    <row r="274" spans="1:9" ht="15.75" customHeight="1">
      <c r="A274" s="9"/>
      <c r="B274" s="49" t="s">
        <v>0</v>
      </c>
      <c r="C274" s="48"/>
      <c r="D274" s="47"/>
      <c r="E274" s="48"/>
      <c r="F274" s="47"/>
      <c r="G274" s="47"/>
      <c r="H274" s="47"/>
      <c r="I274" s="48"/>
    </row>
    <row r="275" spans="1:9" ht="15.75" customHeight="1">
      <c r="A275" s="42"/>
      <c r="B275" s="10" t="str">
        <f>B3</f>
        <v>May</v>
      </c>
      <c r="C275" s="25"/>
      <c r="D275" s="10" t="str">
        <f>D3</f>
        <v>May</v>
      </c>
      <c r="E275" s="25"/>
      <c r="F275" s="11" t="s">
        <v>1</v>
      </c>
      <c r="G275" s="12"/>
      <c r="H275" s="10" t="str">
        <f>H3</f>
        <v>Apr</v>
      </c>
      <c r="I275" s="25"/>
    </row>
    <row r="276" spans="1:9" ht="12" customHeight="1">
      <c r="A276" s="39"/>
      <c r="B276" s="13">
        <f>B4</f>
        <v>2024</v>
      </c>
      <c r="C276" s="27"/>
      <c r="D276" s="13">
        <f>D4</f>
        <v>2023</v>
      </c>
      <c r="E276" s="27"/>
      <c r="F276" s="13" t="s">
        <v>2</v>
      </c>
      <c r="G276" s="13" t="s">
        <v>3</v>
      </c>
      <c r="H276" s="13">
        <f>H4</f>
        <v>2024</v>
      </c>
      <c r="I276" s="27"/>
    </row>
    <row r="277" spans="1:9" ht="10.5" customHeight="1">
      <c r="A277" s="22"/>
      <c r="B277" s="23"/>
      <c r="C277" s="31"/>
      <c r="D277" s="23"/>
      <c r="E277" s="31"/>
      <c r="F277" s="23"/>
      <c r="G277" s="20"/>
      <c r="H277" s="23"/>
      <c r="I277" s="31"/>
    </row>
    <row r="278" spans="1:11" s="7" customFormat="1" ht="10.5" customHeight="1">
      <c r="A278" s="15" t="s">
        <v>54</v>
      </c>
      <c r="B278" s="16" t="e">
        <f>B280+B285</f>
        <v>#VALUE!</v>
      </c>
      <c r="C278" s="28"/>
      <c r="D278" s="16">
        <f>D280+D285</f>
        <v>0</v>
      </c>
      <c r="E278" s="28"/>
      <c r="F278" s="16" t="e">
        <f aca="true" t="shared" si="22" ref="F278:F285">SUM(B278-D278)</f>
        <v>#VALUE!</v>
      </c>
      <c r="G278" s="17" t="e">
        <f aca="true" t="shared" si="23" ref="G278:G285">SUM((B278-D278)/D278)*100</f>
        <v>#VALUE!</v>
      </c>
      <c r="H278" s="16">
        <f>H280+H285</f>
        <v>0</v>
      </c>
      <c r="I278" s="28"/>
      <c r="J278"/>
      <c r="K278"/>
    </row>
    <row r="279" spans="1:11" s="6" customFormat="1" ht="10.5" customHeight="1">
      <c r="A279" s="15" t="s">
        <v>81</v>
      </c>
      <c r="B279" s="16" t="e">
        <f>B278-B300</f>
        <v>#VALUE!</v>
      </c>
      <c r="C279" s="28"/>
      <c r="D279" s="16">
        <f>D278-D300</f>
        <v>0</v>
      </c>
      <c r="E279" s="28"/>
      <c r="F279" s="16" t="e">
        <f t="shared" si="22"/>
        <v>#VALUE!</v>
      </c>
      <c r="G279" s="17" t="e">
        <f>SUM((B279-D279)/D279)*100</f>
        <v>#VALUE!</v>
      </c>
      <c r="H279" s="16">
        <f>H278-H300</f>
        <v>0</v>
      </c>
      <c r="I279" s="28"/>
      <c r="J279"/>
      <c r="K279"/>
    </row>
    <row r="280" spans="1:11" s="7" customFormat="1" ht="10.5" customHeight="1">
      <c r="A280" s="15" t="s">
        <v>53</v>
      </c>
      <c r="B280" s="16" t="e">
        <f>B281+B282</f>
        <v>#VALUE!</v>
      </c>
      <c r="C280" s="28"/>
      <c r="D280" s="16">
        <f>D281+D282</f>
        <v>0</v>
      </c>
      <c r="E280" s="28"/>
      <c r="F280" s="16" t="e">
        <f t="shared" si="22"/>
        <v>#VALUE!</v>
      </c>
      <c r="G280" s="17" t="e">
        <f t="shared" si="23"/>
        <v>#VALUE!</v>
      </c>
      <c r="H280" s="16">
        <f>H281+H282</f>
        <v>0</v>
      </c>
      <c r="I280" s="28"/>
      <c r="J280"/>
      <c r="K280"/>
    </row>
    <row r="281" spans="1:11" s="7" customFormat="1" ht="10.5" customHeight="1">
      <c r="A281" s="15" t="s">
        <v>47</v>
      </c>
      <c r="B281" s="32" t="s">
        <v>4</v>
      </c>
      <c r="C281" s="28"/>
      <c r="D281" s="32"/>
      <c r="E281" s="28"/>
      <c r="F281" s="16" t="e">
        <f t="shared" si="22"/>
        <v>#VALUE!</v>
      </c>
      <c r="G281" s="17" t="e">
        <f t="shared" si="23"/>
        <v>#VALUE!</v>
      </c>
      <c r="H281" s="32"/>
      <c r="I281" s="28"/>
      <c r="J281"/>
      <c r="K281"/>
    </row>
    <row r="282" spans="1:9" ht="10.5" customHeight="1">
      <c r="A282" s="15" t="s">
        <v>9</v>
      </c>
      <c r="B282" s="46" t="e">
        <f>B283+B284</f>
        <v>#VALUE!</v>
      </c>
      <c r="C282" s="28"/>
      <c r="D282" s="46">
        <f>D283+D284</f>
        <v>0</v>
      </c>
      <c r="E282" s="28"/>
      <c r="F282" s="46" t="e">
        <f t="shared" si="22"/>
        <v>#VALUE!</v>
      </c>
      <c r="G282" s="56" t="e">
        <f t="shared" si="23"/>
        <v>#VALUE!</v>
      </c>
      <c r="H282" s="46">
        <f>H283+H284</f>
        <v>0</v>
      </c>
      <c r="I282" s="29"/>
    </row>
    <row r="283" spans="1:9" ht="10.5" customHeight="1">
      <c r="A283" s="15" t="s">
        <v>10</v>
      </c>
      <c r="B283" s="32" t="s">
        <v>4</v>
      </c>
      <c r="C283" s="28"/>
      <c r="D283" s="32"/>
      <c r="E283" s="28"/>
      <c r="F283" s="16" t="e">
        <f t="shared" si="22"/>
        <v>#VALUE!</v>
      </c>
      <c r="G283" s="17" t="e">
        <f t="shared" si="23"/>
        <v>#VALUE!</v>
      </c>
      <c r="H283" s="32"/>
      <c r="I283" s="29"/>
    </row>
    <row r="284" spans="1:9" ht="10.5" customHeight="1">
      <c r="A284" s="15" t="s">
        <v>65</v>
      </c>
      <c r="B284" s="32" t="s">
        <v>4</v>
      </c>
      <c r="C284" s="28"/>
      <c r="D284" s="32"/>
      <c r="E284" s="28"/>
      <c r="F284" s="16" t="e">
        <f t="shared" si="22"/>
        <v>#VALUE!</v>
      </c>
      <c r="G284" s="17" t="e">
        <f t="shared" si="23"/>
        <v>#VALUE!</v>
      </c>
      <c r="H284" s="32"/>
      <c r="I284" s="29"/>
    </row>
    <row r="285" spans="1:11" s="7" customFormat="1" ht="10.5" customHeight="1">
      <c r="A285" s="15" t="s">
        <v>55</v>
      </c>
      <c r="B285" s="46" t="e">
        <f>B286+B290+B291+B294+B295+B298+B299+B300</f>
        <v>#VALUE!</v>
      </c>
      <c r="C285" s="28"/>
      <c r="D285" s="46">
        <f>D286+D290+D291+D294+D295+D298+D299+D300</f>
        <v>0</v>
      </c>
      <c r="E285" s="28"/>
      <c r="F285" s="46" t="e">
        <f t="shared" si="22"/>
        <v>#VALUE!</v>
      </c>
      <c r="G285" s="56" t="e">
        <f t="shared" si="23"/>
        <v>#VALUE!</v>
      </c>
      <c r="H285" s="46">
        <f>H286+H290+H291+H294+H295+H298+H299+H300</f>
        <v>0</v>
      </c>
      <c r="I285" s="28"/>
      <c r="J285"/>
      <c r="K285"/>
    </row>
    <row r="286" spans="1:9" ht="10.5" customHeight="1">
      <c r="A286" s="15" t="s">
        <v>16</v>
      </c>
      <c r="B286" s="46" t="e">
        <f>B287+B288+B289</f>
        <v>#VALUE!</v>
      </c>
      <c r="C286" s="28"/>
      <c r="D286" s="46">
        <f>D287+D288+D289</f>
        <v>0</v>
      </c>
      <c r="E286" s="28"/>
      <c r="F286" s="46" t="e">
        <f aca="true" t="shared" si="24" ref="F286:F302">SUM(B286-D286)</f>
        <v>#VALUE!</v>
      </c>
      <c r="G286" s="56" t="e">
        <f aca="true" t="shared" si="25" ref="G286:G302">SUM((B286-D286)/D286)*100</f>
        <v>#VALUE!</v>
      </c>
      <c r="H286" s="46">
        <f>H287+H288+H289</f>
        <v>0</v>
      </c>
      <c r="I286" s="29"/>
    </row>
    <row r="287" spans="1:9" ht="10.5" customHeight="1">
      <c r="A287" s="18" t="s">
        <v>17</v>
      </c>
      <c r="B287" s="38" t="s">
        <v>4</v>
      </c>
      <c r="C287" s="29"/>
      <c r="D287" s="38"/>
      <c r="E287" s="29"/>
      <c r="F287" s="19" t="e">
        <f t="shared" si="24"/>
        <v>#VALUE!</v>
      </c>
      <c r="G287" s="20" t="e">
        <f t="shared" si="25"/>
        <v>#VALUE!</v>
      </c>
      <c r="H287" s="38"/>
      <c r="I287" s="29"/>
    </row>
    <row r="288" spans="1:11" s="7" customFormat="1" ht="10.5" customHeight="1">
      <c r="A288" s="18" t="s">
        <v>18</v>
      </c>
      <c r="B288" s="38" t="s">
        <v>4</v>
      </c>
      <c r="C288" s="29"/>
      <c r="D288" s="38"/>
      <c r="E288" s="29"/>
      <c r="F288" s="19" t="e">
        <f t="shared" si="24"/>
        <v>#VALUE!</v>
      </c>
      <c r="G288" s="20" t="e">
        <f t="shared" si="25"/>
        <v>#VALUE!</v>
      </c>
      <c r="H288" s="38"/>
      <c r="I288" s="28"/>
      <c r="J288"/>
      <c r="K288"/>
    </row>
    <row r="289" spans="1:11" s="7" customFormat="1" ht="10.5" customHeight="1">
      <c r="A289" s="18" t="s">
        <v>22</v>
      </c>
      <c r="B289" s="38" t="s">
        <v>4</v>
      </c>
      <c r="C289" s="29"/>
      <c r="D289" s="38"/>
      <c r="E289" s="29"/>
      <c r="F289" s="45" t="e">
        <f t="shared" si="24"/>
        <v>#VALUE!</v>
      </c>
      <c r="G289" s="57" t="e">
        <f t="shared" si="25"/>
        <v>#VALUE!</v>
      </c>
      <c r="H289" s="38"/>
      <c r="I289" s="28"/>
      <c r="J289"/>
      <c r="K289"/>
    </row>
    <row r="290" spans="1:11" s="7" customFormat="1" ht="10.5" customHeight="1">
      <c r="A290" s="15" t="s">
        <v>25</v>
      </c>
      <c r="B290" s="32" t="s">
        <v>4</v>
      </c>
      <c r="C290" s="28"/>
      <c r="D290" s="32"/>
      <c r="E290" s="28"/>
      <c r="F290" s="16" t="e">
        <f t="shared" si="24"/>
        <v>#VALUE!</v>
      </c>
      <c r="G290" s="17" t="e">
        <f t="shared" si="25"/>
        <v>#VALUE!</v>
      </c>
      <c r="H290" s="32"/>
      <c r="I290" s="28"/>
      <c r="J290"/>
      <c r="K290"/>
    </row>
    <row r="291" spans="1:9" ht="10.5" customHeight="1">
      <c r="A291" s="15" t="s">
        <v>27</v>
      </c>
      <c r="B291" s="32" t="s">
        <v>4</v>
      </c>
      <c r="C291" s="28"/>
      <c r="D291" s="32"/>
      <c r="E291" s="28"/>
      <c r="F291" s="16" t="e">
        <f t="shared" si="24"/>
        <v>#VALUE!</v>
      </c>
      <c r="G291" s="17" t="e">
        <f t="shared" si="25"/>
        <v>#VALUE!</v>
      </c>
      <c r="H291" s="32"/>
      <c r="I291" s="29"/>
    </row>
    <row r="292" spans="1:9" ht="10.5" customHeight="1">
      <c r="A292" s="18" t="s">
        <v>28</v>
      </c>
      <c r="B292" s="38" t="s">
        <v>4</v>
      </c>
      <c r="C292" s="29"/>
      <c r="D292" s="38"/>
      <c r="E292" s="29"/>
      <c r="F292" s="19" t="e">
        <f t="shared" si="24"/>
        <v>#VALUE!</v>
      </c>
      <c r="G292" s="20" t="e">
        <f t="shared" si="25"/>
        <v>#VALUE!</v>
      </c>
      <c r="H292" s="38"/>
      <c r="I292" s="29"/>
    </row>
    <row r="293" spans="1:11" s="7" customFormat="1" ht="10.5" customHeight="1">
      <c r="A293" s="18" t="s">
        <v>58</v>
      </c>
      <c r="B293" s="38" t="s">
        <v>4</v>
      </c>
      <c r="C293" s="29"/>
      <c r="D293" s="38"/>
      <c r="E293" s="29"/>
      <c r="F293" s="19" t="e">
        <f t="shared" si="24"/>
        <v>#VALUE!</v>
      </c>
      <c r="G293" s="20" t="e">
        <f t="shared" si="25"/>
        <v>#VALUE!</v>
      </c>
      <c r="H293" s="38"/>
      <c r="I293" s="28"/>
      <c r="J293"/>
      <c r="K293"/>
    </row>
    <row r="294" spans="1:11" s="7" customFormat="1" ht="10.5" customHeight="1">
      <c r="A294" s="15" t="s">
        <v>29</v>
      </c>
      <c r="B294" s="32" t="s">
        <v>4</v>
      </c>
      <c r="C294" s="28"/>
      <c r="D294" s="32"/>
      <c r="E294" s="28"/>
      <c r="F294" s="16" t="e">
        <f t="shared" si="24"/>
        <v>#VALUE!</v>
      </c>
      <c r="G294" s="17" t="e">
        <f t="shared" si="25"/>
        <v>#VALUE!</v>
      </c>
      <c r="H294" s="32"/>
      <c r="I294" s="28"/>
      <c r="J294"/>
      <c r="K294"/>
    </row>
    <row r="295" spans="1:11" s="6" customFormat="1" ht="10.5" customHeight="1">
      <c r="A295" s="15" t="s">
        <v>82</v>
      </c>
      <c r="B295" s="46" t="e">
        <f>B296+B297</f>
        <v>#VALUE!</v>
      </c>
      <c r="C295" s="28"/>
      <c r="D295" s="46">
        <f>D296+D297</f>
        <v>0</v>
      </c>
      <c r="E295" s="28"/>
      <c r="F295" s="16" t="e">
        <f t="shared" si="24"/>
        <v>#VALUE!</v>
      </c>
      <c r="G295" s="17" t="e">
        <f t="shared" si="25"/>
        <v>#VALUE!</v>
      </c>
      <c r="H295" s="46">
        <f>H296+H297</f>
        <v>0</v>
      </c>
      <c r="I295" s="32"/>
      <c r="J295"/>
      <c r="K295"/>
    </row>
    <row r="296" spans="1:11" s="5" customFormat="1" ht="10.5" customHeight="1">
      <c r="A296" s="18" t="s">
        <v>33</v>
      </c>
      <c r="B296" s="38" t="s">
        <v>4</v>
      </c>
      <c r="C296" s="29"/>
      <c r="D296" s="38"/>
      <c r="E296" s="29"/>
      <c r="F296" s="19" t="e">
        <f t="shared" si="24"/>
        <v>#VALUE!</v>
      </c>
      <c r="G296" s="20" t="e">
        <f t="shared" si="25"/>
        <v>#VALUE!</v>
      </c>
      <c r="H296" s="38"/>
      <c r="I296" s="29"/>
      <c r="J296"/>
      <c r="K296"/>
    </row>
    <row r="297" spans="1:11" s="5" customFormat="1" ht="10.5" customHeight="1">
      <c r="A297" s="18" t="s">
        <v>34</v>
      </c>
      <c r="B297" s="38" t="s">
        <v>4</v>
      </c>
      <c r="C297" s="29"/>
      <c r="D297" s="38"/>
      <c r="E297" s="29"/>
      <c r="F297" s="19" t="e">
        <f t="shared" si="24"/>
        <v>#VALUE!</v>
      </c>
      <c r="G297" s="20" t="e">
        <f t="shared" si="25"/>
        <v>#VALUE!</v>
      </c>
      <c r="H297" s="38"/>
      <c r="I297" s="29"/>
      <c r="J297"/>
      <c r="K297"/>
    </row>
    <row r="298" spans="1:11" s="6" customFormat="1" ht="10.5" customHeight="1">
      <c r="A298" s="15" t="s">
        <v>38</v>
      </c>
      <c r="B298" s="32" t="s">
        <v>4</v>
      </c>
      <c r="C298" s="28"/>
      <c r="D298" s="32"/>
      <c r="E298" s="28"/>
      <c r="F298" s="16" t="e">
        <f t="shared" si="24"/>
        <v>#VALUE!</v>
      </c>
      <c r="G298" s="17" t="e">
        <f t="shared" si="25"/>
        <v>#VALUE!</v>
      </c>
      <c r="H298" s="32"/>
      <c r="I298" s="32"/>
      <c r="J298"/>
      <c r="K298"/>
    </row>
    <row r="299" spans="1:11" s="5" customFormat="1" ht="10.5" customHeight="1">
      <c r="A299" s="15" t="s">
        <v>41</v>
      </c>
      <c r="B299" s="32" t="s">
        <v>4</v>
      </c>
      <c r="C299" s="28"/>
      <c r="D299" s="32"/>
      <c r="E299" s="28"/>
      <c r="F299" s="16" t="e">
        <f t="shared" si="24"/>
        <v>#VALUE!</v>
      </c>
      <c r="G299" s="17" t="e">
        <f t="shared" si="25"/>
        <v>#VALUE!</v>
      </c>
      <c r="H299" s="32"/>
      <c r="I299" s="38"/>
      <c r="J299"/>
      <c r="K299"/>
    </row>
    <row r="300" spans="1:11" s="6" customFormat="1" ht="10.5" customHeight="1">
      <c r="A300" s="15" t="s">
        <v>52</v>
      </c>
      <c r="B300" s="32" t="s">
        <v>4</v>
      </c>
      <c r="C300" s="28"/>
      <c r="D300" s="32"/>
      <c r="E300" s="28"/>
      <c r="F300" s="46" t="e">
        <f t="shared" si="24"/>
        <v>#VALUE!</v>
      </c>
      <c r="G300" s="56" t="e">
        <f t="shared" si="25"/>
        <v>#VALUE!</v>
      </c>
      <c r="H300" s="32"/>
      <c r="I300" s="28"/>
      <c r="J300"/>
      <c r="K300"/>
    </row>
    <row r="301" spans="1:11" s="5" customFormat="1" ht="10.5" customHeight="1">
      <c r="A301" s="18" t="s">
        <v>56</v>
      </c>
      <c r="B301" s="38" t="s">
        <v>4</v>
      </c>
      <c r="C301" s="29"/>
      <c r="D301" s="38"/>
      <c r="E301" s="29"/>
      <c r="F301" s="19" t="e">
        <f t="shared" si="24"/>
        <v>#VALUE!</v>
      </c>
      <c r="G301" s="20" t="e">
        <f t="shared" si="25"/>
        <v>#VALUE!</v>
      </c>
      <c r="H301" s="38"/>
      <c r="I301" s="29"/>
      <c r="J301"/>
      <c r="K301"/>
    </row>
    <row r="302" spans="1:11" s="5" customFormat="1" ht="10.5" customHeight="1">
      <c r="A302" s="18" t="s">
        <v>57</v>
      </c>
      <c r="B302" s="38" t="s">
        <v>4</v>
      </c>
      <c r="C302" s="29"/>
      <c r="D302" s="38"/>
      <c r="E302" s="29"/>
      <c r="F302" s="45" t="e">
        <f t="shared" si="24"/>
        <v>#VALUE!</v>
      </c>
      <c r="G302" s="57" t="e">
        <f t="shared" si="25"/>
        <v>#VALUE!</v>
      </c>
      <c r="H302" s="38"/>
      <c r="I302" s="29"/>
      <c r="J302"/>
      <c r="K302"/>
    </row>
    <row r="303" spans="2:9" ht="10.5" customHeight="1">
      <c r="B303" s="19"/>
      <c r="C303" s="29"/>
      <c r="D303" s="19"/>
      <c r="E303" s="29"/>
      <c r="F303" s="19"/>
      <c r="G303" s="20"/>
      <c r="H303" s="19"/>
      <c r="I303" s="29"/>
    </row>
    <row r="304" spans="1:9" ht="10.5" customHeight="1">
      <c r="A304" s="18" t="s">
        <v>64</v>
      </c>
      <c r="B304" s="19"/>
      <c r="C304" s="29"/>
      <c r="D304" s="19"/>
      <c r="E304" s="29"/>
      <c r="F304" s="19"/>
      <c r="G304" s="20"/>
      <c r="H304" s="19"/>
      <c r="I304" s="29"/>
    </row>
    <row r="305" spans="1:9" ht="6" customHeight="1">
      <c r="A305" s="18"/>
      <c r="B305" s="19" t="s">
        <v>4</v>
      </c>
      <c r="C305" s="29"/>
      <c r="D305" s="19"/>
      <c r="E305" s="29"/>
      <c r="F305" s="19"/>
      <c r="G305" s="19"/>
      <c r="H305" s="19"/>
      <c r="I305" s="29"/>
    </row>
    <row r="306" spans="1:11" s="8" customFormat="1" ht="9.75" customHeight="1">
      <c r="A306" s="40"/>
      <c r="B306" s="24"/>
      <c r="C306" s="33"/>
      <c r="D306" s="24"/>
      <c r="E306" s="33"/>
      <c r="F306" s="24"/>
      <c r="G306" s="24"/>
      <c r="H306" s="24"/>
      <c r="I306" s="33"/>
      <c r="J306"/>
      <c r="K306"/>
    </row>
    <row r="307" spans="1:11" s="8" customFormat="1" ht="9.75" customHeight="1">
      <c r="A307" s="70"/>
      <c r="B307" s="71"/>
      <c r="C307" s="72"/>
      <c r="D307" s="71"/>
      <c r="E307" s="72"/>
      <c r="F307" s="71"/>
      <c r="G307" s="71"/>
      <c r="H307" s="71"/>
      <c r="I307" s="72"/>
      <c r="J307"/>
      <c r="K307"/>
    </row>
    <row r="308" spans="1:28" ht="17.25">
      <c r="A308" s="73" t="s">
        <v>69</v>
      </c>
      <c r="B308" s="74"/>
      <c r="C308" s="75"/>
      <c r="D308" s="74"/>
      <c r="E308" s="75"/>
      <c r="F308" s="74"/>
      <c r="G308" s="76"/>
      <c r="H308" s="74"/>
      <c r="I308" s="75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7.25">
      <c r="A309" s="73"/>
      <c r="B309" s="61" t="s">
        <v>73</v>
      </c>
      <c r="C309" s="62"/>
      <c r="D309" s="63"/>
      <c r="E309" s="62"/>
      <c r="F309" s="63"/>
      <c r="G309" s="63"/>
      <c r="H309" s="63"/>
      <c r="I309" s="6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2.75">
      <c r="A310" s="77"/>
      <c r="B310" s="51" t="str">
        <f>B3</f>
        <v>May</v>
      </c>
      <c r="C310" s="52"/>
      <c r="D310" s="51" t="str">
        <f>D3</f>
        <v>May</v>
      </c>
      <c r="E310" s="52"/>
      <c r="F310" s="64" t="s">
        <v>1</v>
      </c>
      <c r="G310" s="65"/>
      <c r="H310" s="51" t="str">
        <f>H3</f>
        <v>Apr</v>
      </c>
      <c r="I310" s="5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2.75">
      <c r="A311" s="80" t="s">
        <v>74</v>
      </c>
      <c r="B311" s="13">
        <f>B4</f>
        <v>2024</v>
      </c>
      <c r="C311" s="27"/>
      <c r="D311" s="13">
        <f>D4</f>
        <v>2023</v>
      </c>
      <c r="E311" s="27"/>
      <c r="F311" s="13" t="s">
        <v>2</v>
      </c>
      <c r="G311" s="13" t="s">
        <v>3</v>
      </c>
      <c r="H311" s="13">
        <f>H4</f>
        <v>2024</v>
      </c>
      <c r="I311" s="27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2.75">
      <c r="A312" s="78" t="s">
        <v>70</v>
      </c>
      <c r="B312" s="69" t="s">
        <v>100</v>
      </c>
      <c r="C312" s="52"/>
      <c r="D312" s="69" t="s">
        <v>102</v>
      </c>
      <c r="E312" s="66"/>
      <c r="F312" s="67">
        <f aca="true" t="shared" si="26" ref="F312:F320">SUM(B312-D312)</f>
        <v>5300</v>
      </c>
      <c r="G312" s="68">
        <f aca="true" t="shared" si="27" ref="G312:G320">SUM((B312-D312)/D312)*100</f>
        <v>1.3041338582677164</v>
      </c>
      <c r="H312" s="69" t="s">
        <v>101</v>
      </c>
      <c r="I312" s="66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2.75">
      <c r="A313" s="78" t="s">
        <v>94</v>
      </c>
      <c r="B313" s="69" t="s">
        <v>104</v>
      </c>
      <c r="C313" s="52"/>
      <c r="D313" s="69" t="s">
        <v>103</v>
      </c>
      <c r="E313" s="66"/>
      <c r="F313" s="67">
        <f t="shared" si="26"/>
        <v>400</v>
      </c>
      <c r="G313" s="68">
        <f t="shared" si="27"/>
        <v>0.5128205128205128</v>
      </c>
      <c r="H313" s="69" t="s">
        <v>105</v>
      </c>
      <c r="I313" s="66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2.75">
      <c r="A314" s="78" t="s">
        <v>95</v>
      </c>
      <c r="B314" s="69" t="s">
        <v>107</v>
      </c>
      <c r="C314" s="52"/>
      <c r="D314" s="69" t="s">
        <v>106</v>
      </c>
      <c r="E314" s="66"/>
      <c r="F314" s="67">
        <f t="shared" si="26"/>
        <v>6100</v>
      </c>
      <c r="G314" s="68">
        <f t="shared" si="27"/>
        <v>1.0504563457895644</v>
      </c>
      <c r="H314" s="69" t="s">
        <v>108</v>
      </c>
      <c r="I314" s="75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2.75">
      <c r="A315" s="78" t="s">
        <v>71</v>
      </c>
      <c r="B315" s="69" t="s">
        <v>110</v>
      </c>
      <c r="C315" s="52"/>
      <c r="D315" s="69" t="s">
        <v>109</v>
      </c>
      <c r="E315" s="66"/>
      <c r="F315" s="67">
        <f t="shared" si="26"/>
        <v>5800</v>
      </c>
      <c r="G315" s="68">
        <f t="shared" si="27"/>
        <v>1.9294743845642048</v>
      </c>
      <c r="H315" s="69" t="s">
        <v>110</v>
      </c>
      <c r="I315" s="79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2.75">
      <c r="A316" s="78" t="s">
        <v>72</v>
      </c>
      <c r="B316" s="69" t="s">
        <v>112</v>
      </c>
      <c r="C316" s="52"/>
      <c r="D316" s="69" t="s">
        <v>111</v>
      </c>
      <c r="E316" s="66"/>
      <c r="F316" s="67">
        <f t="shared" si="26"/>
        <v>2700</v>
      </c>
      <c r="G316" s="68">
        <f t="shared" si="27"/>
        <v>2.16</v>
      </c>
      <c r="H316" s="69" t="s">
        <v>113</v>
      </c>
      <c r="I316" s="7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2.75">
      <c r="A317" s="78" t="s">
        <v>96</v>
      </c>
      <c r="B317" s="69" t="s">
        <v>114</v>
      </c>
      <c r="C317" s="52"/>
      <c r="D317" s="69" t="s">
        <v>115</v>
      </c>
      <c r="E317" s="66"/>
      <c r="F317" s="67">
        <f t="shared" si="26"/>
        <v>700</v>
      </c>
      <c r="G317" s="68">
        <f t="shared" si="27"/>
        <v>1.0526315789473684</v>
      </c>
      <c r="H317" s="69" t="s">
        <v>114</v>
      </c>
      <c r="I317" s="7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2.75">
      <c r="A318" s="15" t="s">
        <v>88</v>
      </c>
      <c r="B318" s="83">
        <f>B268</f>
        <v>43100</v>
      </c>
      <c r="C318" s="25"/>
      <c r="D318" s="83">
        <f>D268</f>
        <v>43200</v>
      </c>
      <c r="E318" s="28"/>
      <c r="F318" s="16">
        <f t="shared" si="26"/>
        <v>-100</v>
      </c>
      <c r="G318" s="17">
        <f t="shared" si="27"/>
        <v>-0.23148148148148145</v>
      </c>
      <c r="H318" s="83">
        <f>H268</f>
        <v>42800</v>
      </c>
      <c r="I318" s="7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2.75">
      <c r="A319" s="15" t="s">
        <v>89</v>
      </c>
      <c r="B319" s="83">
        <f aca="true" t="shared" si="28" ref="B319:D320">B269</f>
        <v>33400</v>
      </c>
      <c r="C319" s="25"/>
      <c r="D319" s="83">
        <f t="shared" si="28"/>
        <v>33300</v>
      </c>
      <c r="E319" s="28"/>
      <c r="F319" s="16">
        <f t="shared" si="26"/>
        <v>100</v>
      </c>
      <c r="G319" s="17">
        <f t="shared" si="27"/>
        <v>0.3003003003003003</v>
      </c>
      <c r="H319" s="83">
        <f>H269</f>
        <v>32500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2.75">
      <c r="A320" s="15" t="s">
        <v>90</v>
      </c>
      <c r="B320" s="83">
        <f t="shared" si="28"/>
        <v>27500</v>
      </c>
      <c r="C320" s="25"/>
      <c r="D320" s="83">
        <f t="shared" si="28"/>
        <v>27600</v>
      </c>
      <c r="E320" s="28"/>
      <c r="F320" s="16">
        <f t="shared" si="26"/>
        <v>-100</v>
      </c>
      <c r="G320" s="17">
        <f t="shared" si="27"/>
        <v>-0.36231884057971014</v>
      </c>
      <c r="H320" s="83">
        <f>H270</f>
        <v>27000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2.75">
      <c r="A321" s="1"/>
      <c r="B321" s="1"/>
      <c r="C321" s="35"/>
      <c r="D321" s="1"/>
      <c r="E321" s="35"/>
      <c r="F321" s="1"/>
      <c r="G321" s="1"/>
      <c r="H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2.75">
      <c r="A322" s="1" t="s">
        <v>97</v>
      </c>
      <c r="B322" s="1"/>
      <c r="C322" s="35"/>
      <c r="D322" s="1"/>
      <c r="E322" s="35"/>
      <c r="F322" s="1"/>
      <c r="G322" s="1"/>
      <c r="H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2.75">
      <c r="A323" s="1"/>
      <c r="B323" s="1"/>
      <c r="C323" s="35"/>
      <c r="D323" s="1"/>
      <c r="E323" s="35"/>
      <c r="F323" s="1"/>
      <c r="G323" s="1"/>
      <c r="H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2.75">
      <c r="A324" s="1"/>
      <c r="B324" s="1"/>
      <c r="C324" s="35"/>
      <c r="D324" s="1"/>
      <c r="E324" s="35"/>
      <c r="F324" s="1"/>
      <c r="G324" s="1"/>
      <c r="H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2.75">
      <c r="A325" s="1"/>
      <c r="B325" s="1"/>
      <c r="C325" s="35"/>
      <c r="D325" s="1"/>
      <c r="E325" s="35"/>
      <c r="F325" s="1"/>
      <c r="G325" s="1"/>
      <c r="H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2.75">
      <c r="A326" s="1"/>
      <c r="B326" s="1"/>
      <c r="C326" s="35"/>
      <c r="D326" s="1"/>
      <c r="E326" s="35"/>
      <c r="F326" s="1"/>
      <c r="G326" s="1"/>
      <c r="H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2.75">
      <c r="A327" s="1"/>
      <c r="B327" s="1"/>
      <c r="C327" s="35"/>
      <c r="D327" s="1"/>
      <c r="E327" s="35"/>
      <c r="F327" s="1"/>
      <c r="G327" s="1"/>
      <c r="H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2.75">
      <c r="A328" s="1"/>
      <c r="B328" s="1"/>
      <c r="C328" s="35"/>
      <c r="D328" s="1"/>
      <c r="E328" s="35"/>
      <c r="F328" s="1"/>
      <c r="G328" s="1"/>
      <c r="H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2.75">
      <c r="A329" s="1"/>
      <c r="B329" s="1"/>
      <c r="C329" s="35"/>
      <c r="D329" s="1"/>
      <c r="E329" s="35"/>
      <c r="F329" s="1"/>
      <c r="G329" s="1"/>
      <c r="H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2.75">
      <c r="A330" s="1"/>
      <c r="B330" s="1"/>
      <c r="C330" s="35"/>
      <c r="D330" s="1"/>
      <c r="E330" s="35"/>
      <c r="F330" s="1"/>
      <c r="G330" s="1"/>
      <c r="H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2.75">
      <c r="A331" s="1"/>
      <c r="B331" s="1"/>
      <c r="C331" s="35"/>
      <c r="D331" s="1"/>
      <c r="E331" s="35"/>
      <c r="F331" s="1"/>
      <c r="G331" s="1"/>
      <c r="H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2.75">
      <c r="A332" s="1"/>
      <c r="B332" s="1"/>
      <c r="C332" s="35"/>
      <c r="D332" s="1"/>
      <c r="E332" s="35"/>
      <c r="F332" s="1"/>
      <c r="G332" s="1"/>
      <c r="H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2.75">
      <c r="A333" s="1"/>
      <c r="B333" s="1"/>
      <c r="C333" s="35"/>
      <c r="D333" s="1"/>
      <c r="E333" s="35"/>
      <c r="F333" s="1"/>
      <c r="G333" s="1"/>
      <c r="H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2.75">
      <c r="A334" s="1"/>
      <c r="B334" s="1"/>
      <c r="C334" s="35"/>
      <c r="D334" s="1"/>
      <c r="E334" s="35"/>
      <c r="F334" s="1"/>
      <c r="G334" s="1"/>
      <c r="H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2.75">
      <c r="A335" s="1"/>
      <c r="B335" s="1"/>
      <c r="C335" s="35"/>
      <c r="D335" s="1"/>
      <c r="E335" s="35"/>
      <c r="F335" s="1"/>
      <c r="G335" s="1"/>
      <c r="H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2.75">
      <c r="A336" s="1"/>
      <c r="B336" s="1"/>
      <c r="C336" s="35"/>
      <c r="D336" s="1"/>
      <c r="E336" s="35"/>
      <c r="F336" s="1"/>
      <c r="G336" s="1"/>
      <c r="H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2.75">
      <c r="A337" s="1"/>
      <c r="B337" s="1"/>
      <c r="C337" s="35"/>
      <c r="D337" s="1"/>
      <c r="E337" s="35"/>
      <c r="F337" s="1"/>
      <c r="G337" s="1"/>
      <c r="H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2.75">
      <c r="A338" s="1"/>
      <c r="B338" s="1"/>
      <c r="C338" s="35"/>
      <c r="D338" s="1"/>
      <c r="E338" s="35"/>
      <c r="F338" s="1"/>
      <c r="G338" s="1"/>
      <c r="H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2.75">
      <c r="A339" s="1"/>
      <c r="B339" s="1"/>
      <c r="C339" s="35"/>
      <c r="D339" s="1"/>
      <c r="E339" s="35"/>
      <c r="F339" s="1"/>
      <c r="G339" s="1"/>
      <c r="H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2.75">
      <c r="A340" s="1"/>
      <c r="B340" s="1"/>
      <c r="C340" s="35"/>
      <c r="D340" s="1"/>
      <c r="E340" s="35"/>
      <c r="F340" s="1"/>
      <c r="G340" s="1"/>
      <c r="H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2.75">
      <c r="A341" s="1"/>
      <c r="B341" s="1"/>
      <c r="C341" s="35"/>
      <c r="D341" s="1"/>
      <c r="E341" s="35"/>
      <c r="F341" s="1"/>
      <c r="G341" s="1"/>
      <c r="H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2.75">
      <c r="A342" s="1"/>
      <c r="B342" s="1"/>
      <c r="C342" s="35"/>
      <c r="D342" s="1"/>
      <c r="E342" s="35"/>
      <c r="F342" s="1"/>
      <c r="G342" s="1"/>
      <c r="H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2.75">
      <c r="A343" s="1"/>
      <c r="B343" s="1"/>
      <c r="C343" s="35"/>
      <c r="D343" s="1"/>
      <c r="E343" s="35"/>
      <c r="F343" s="1"/>
      <c r="G343" s="1"/>
      <c r="H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2.75">
      <c r="A344" s="1"/>
      <c r="B344" s="1"/>
      <c r="C344" s="35"/>
      <c r="D344" s="1"/>
      <c r="E344" s="35"/>
      <c r="F344" s="1"/>
      <c r="G344" s="1"/>
      <c r="H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2.75">
      <c r="A345" s="1"/>
      <c r="B345" s="1"/>
      <c r="C345" s="35"/>
      <c r="D345" s="1"/>
      <c r="E345" s="35"/>
      <c r="F345" s="1"/>
      <c r="G345" s="1"/>
      <c r="H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2.75">
      <c r="A346" s="1"/>
      <c r="B346" s="1"/>
      <c r="C346" s="35"/>
      <c r="D346" s="1"/>
      <c r="E346" s="35"/>
      <c r="F346" s="1"/>
      <c r="G346" s="1"/>
      <c r="H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2.75">
      <c r="A347" s="1"/>
      <c r="B347" s="1"/>
      <c r="C347" s="35"/>
      <c r="D347" s="1"/>
      <c r="E347" s="35"/>
      <c r="F347" s="1"/>
      <c r="G347" s="1"/>
      <c r="H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2.75">
      <c r="A348" s="1"/>
      <c r="B348" s="1"/>
      <c r="C348" s="35"/>
      <c r="D348" s="1"/>
      <c r="E348" s="35"/>
      <c r="F348" s="1"/>
      <c r="G348" s="1"/>
      <c r="H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2.75">
      <c r="A349" s="1"/>
      <c r="B349" s="1"/>
      <c r="C349" s="35"/>
      <c r="D349" s="1"/>
      <c r="E349" s="35"/>
      <c r="F349" s="1"/>
      <c r="G349" s="1"/>
      <c r="H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2.75">
      <c r="A350" s="1"/>
      <c r="B350" s="1"/>
      <c r="C350" s="35"/>
      <c r="D350" s="1"/>
      <c r="E350" s="35"/>
      <c r="F350" s="1"/>
      <c r="G350" s="1"/>
      <c r="H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2.75">
      <c r="A351" s="1"/>
      <c r="B351" s="1"/>
      <c r="C351" s="35"/>
      <c r="D351" s="1"/>
      <c r="E351" s="35"/>
      <c r="F351" s="1"/>
      <c r="G351" s="1"/>
      <c r="H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2.75">
      <c r="A352" s="1"/>
      <c r="B352" s="1"/>
      <c r="C352" s="35"/>
      <c r="D352" s="1"/>
      <c r="E352" s="35"/>
      <c r="F352" s="1"/>
      <c r="G352" s="1"/>
      <c r="H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2.75">
      <c r="A353" s="1"/>
      <c r="B353" s="1"/>
      <c r="C353" s="35"/>
      <c r="D353" s="1"/>
      <c r="E353" s="35"/>
      <c r="F353" s="1"/>
      <c r="G353" s="1"/>
      <c r="H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2.75">
      <c r="A354" s="1"/>
      <c r="B354" s="1"/>
      <c r="C354" s="35"/>
      <c r="D354" s="1"/>
      <c r="E354" s="35"/>
      <c r="F354" s="1"/>
      <c r="G354" s="1"/>
      <c r="H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2.75">
      <c r="A355" s="1"/>
      <c r="B355" s="1"/>
      <c r="C355" s="35"/>
      <c r="D355" s="1"/>
      <c r="E355" s="35"/>
      <c r="F355" s="1"/>
      <c r="G355" s="1"/>
      <c r="H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2.75">
      <c r="A356" s="1"/>
      <c r="B356" s="1"/>
      <c r="C356" s="35"/>
      <c r="D356" s="1"/>
      <c r="E356" s="35"/>
      <c r="F356" s="1"/>
      <c r="G356" s="1"/>
      <c r="H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2.75">
      <c r="A357" s="1"/>
      <c r="B357" s="1"/>
      <c r="C357" s="35"/>
      <c r="D357" s="1"/>
      <c r="E357" s="35"/>
      <c r="F357" s="1"/>
      <c r="G357" s="1"/>
      <c r="H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2.75">
      <c r="A358" s="1"/>
      <c r="B358" s="1"/>
      <c r="C358" s="35"/>
      <c r="D358" s="1"/>
      <c r="E358" s="35"/>
      <c r="F358" s="1"/>
      <c r="G358" s="1"/>
      <c r="H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2.75">
      <c r="A359" s="1"/>
      <c r="B359" s="1"/>
      <c r="C359" s="35"/>
      <c r="D359" s="1"/>
      <c r="E359" s="35"/>
      <c r="F359" s="1"/>
      <c r="G359" s="1"/>
      <c r="H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2.75">
      <c r="A360" s="1"/>
      <c r="B360" s="1"/>
      <c r="C360" s="35"/>
      <c r="D360" s="1"/>
      <c r="E360" s="35"/>
      <c r="F360" s="1"/>
      <c r="G360" s="1"/>
      <c r="H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2.75">
      <c r="A361" s="1"/>
      <c r="B361" s="1"/>
      <c r="C361" s="35"/>
      <c r="D361" s="1"/>
      <c r="E361" s="35"/>
      <c r="F361" s="1"/>
      <c r="G361" s="1"/>
      <c r="H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2.75">
      <c r="A362" s="1"/>
      <c r="B362" s="1"/>
      <c r="C362" s="35"/>
      <c r="D362" s="1"/>
      <c r="E362" s="35"/>
      <c r="F362" s="1"/>
      <c r="G362" s="1"/>
      <c r="H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2.75">
      <c r="A363" s="1"/>
      <c r="B363" s="1"/>
      <c r="C363" s="35"/>
      <c r="D363" s="1"/>
      <c r="E363" s="35"/>
      <c r="F363" s="1"/>
      <c r="G363" s="1"/>
      <c r="H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2.75">
      <c r="A364" s="1"/>
      <c r="B364" s="1"/>
      <c r="C364" s="35"/>
      <c r="D364" s="1"/>
      <c r="E364" s="35"/>
      <c r="F364" s="1"/>
      <c r="G364" s="1"/>
      <c r="H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2.75">
      <c r="A365" s="1"/>
      <c r="B365" s="1"/>
      <c r="C365" s="35"/>
      <c r="D365" s="1"/>
      <c r="E365" s="35"/>
      <c r="F365" s="1"/>
      <c r="G365" s="1"/>
      <c r="H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2.75">
      <c r="A366" s="1"/>
      <c r="B366" s="1"/>
      <c r="C366" s="35"/>
      <c r="D366" s="1"/>
      <c r="E366" s="35"/>
      <c r="F366" s="1"/>
      <c r="G366" s="1"/>
      <c r="H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2.75">
      <c r="A367" s="1"/>
      <c r="B367" s="1"/>
      <c r="C367" s="35"/>
      <c r="D367" s="1"/>
      <c r="E367" s="35"/>
      <c r="F367" s="1"/>
      <c r="G367" s="1"/>
      <c r="H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2.75">
      <c r="A368" s="1"/>
      <c r="B368" s="1"/>
      <c r="C368" s="35"/>
      <c r="D368" s="1"/>
      <c r="E368" s="35"/>
      <c r="F368" s="1"/>
      <c r="G368" s="1"/>
      <c r="H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2.75">
      <c r="A369" s="1"/>
      <c r="B369" s="1"/>
      <c r="C369" s="35"/>
      <c r="D369" s="1"/>
      <c r="E369" s="35"/>
      <c r="F369" s="1"/>
      <c r="G369" s="1"/>
      <c r="H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2.75">
      <c r="A370" s="1"/>
      <c r="B370" s="1"/>
      <c r="C370" s="35"/>
      <c r="D370" s="1"/>
      <c r="E370" s="35"/>
      <c r="F370" s="1"/>
      <c r="G370" s="1"/>
      <c r="H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2.75">
      <c r="A371" s="1"/>
      <c r="B371" s="1"/>
      <c r="C371" s="35"/>
      <c r="D371" s="1"/>
      <c r="E371" s="35"/>
      <c r="F371" s="1"/>
      <c r="G371" s="1"/>
      <c r="H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2.75">
      <c r="A372" s="1"/>
      <c r="B372" s="1"/>
      <c r="C372" s="35"/>
      <c r="D372" s="1"/>
      <c r="E372" s="35"/>
      <c r="F372" s="1"/>
      <c r="G372" s="1"/>
      <c r="H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2.75">
      <c r="A373" s="1"/>
      <c r="B373" s="1"/>
      <c r="C373" s="35"/>
      <c r="D373" s="1"/>
      <c r="E373" s="35"/>
      <c r="F373" s="1"/>
      <c r="G373" s="1"/>
      <c r="H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2.75">
      <c r="A374" s="1"/>
      <c r="B374" s="1"/>
      <c r="C374" s="35"/>
      <c r="D374" s="1"/>
      <c r="E374" s="35"/>
      <c r="F374" s="1"/>
      <c r="G374" s="1"/>
      <c r="H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2.75">
      <c r="A375" s="1"/>
      <c r="B375" s="1"/>
      <c r="C375" s="35"/>
      <c r="D375" s="1"/>
      <c r="E375" s="35"/>
      <c r="F375" s="1"/>
      <c r="G375" s="1"/>
      <c r="H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2.75">
      <c r="A376" s="1"/>
      <c r="B376" s="1"/>
      <c r="C376" s="35"/>
      <c r="D376" s="1"/>
      <c r="E376" s="35"/>
      <c r="F376" s="1"/>
      <c r="G376" s="1"/>
      <c r="H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2.75">
      <c r="A377" s="1"/>
      <c r="B377" s="1"/>
      <c r="C377" s="35"/>
      <c r="D377" s="1"/>
      <c r="E377" s="35"/>
      <c r="F377" s="1"/>
      <c r="G377" s="1"/>
      <c r="H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2.75">
      <c r="A378" s="1"/>
      <c r="B378" s="1"/>
      <c r="C378" s="35"/>
      <c r="D378" s="1"/>
      <c r="E378" s="35"/>
      <c r="F378" s="1"/>
      <c r="G378" s="1"/>
      <c r="H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2.75">
      <c r="A379" s="1"/>
      <c r="B379" s="1"/>
      <c r="C379" s="35"/>
      <c r="D379" s="1"/>
      <c r="E379" s="35"/>
      <c r="F379" s="1"/>
      <c r="G379" s="1"/>
      <c r="H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2.75">
      <c r="A380" s="1"/>
      <c r="B380" s="1"/>
      <c r="C380" s="35"/>
      <c r="D380" s="1"/>
      <c r="E380" s="35"/>
      <c r="F380" s="1"/>
      <c r="G380" s="1"/>
      <c r="H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2.75">
      <c r="A381" s="1"/>
      <c r="B381" s="1"/>
      <c r="C381" s="35"/>
      <c r="D381" s="1"/>
      <c r="E381" s="35"/>
      <c r="F381" s="1"/>
      <c r="G381" s="1"/>
      <c r="H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2.75">
      <c r="A382" s="1"/>
      <c r="B382" s="1"/>
      <c r="C382" s="35"/>
      <c r="D382" s="1"/>
      <c r="E382" s="35"/>
      <c r="F382" s="1"/>
      <c r="G382" s="1"/>
      <c r="H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2.75">
      <c r="A383" s="1"/>
      <c r="B383" s="1"/>
      <c r="C383" s="35"/>
      <c r="D383" s="1"/>
      <c r="E383" s="35"/>
      <c r="F383" s="1"/>
      <c r="G383" s="1"/>
      <c r="H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2.75">
      <c r="A384" s="1"/>
      <c r="B384" s="1"/>
      <c r="C384" s="35"/>
      <c r="D384" s="1"/>
      <c r="E384" s="35"/>
      <c r="F384" s="1"/>
      <c r="G384" s="1"/>
      <c r="H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2.75">
      <c r="A385" s="1"/>
      <c r="B385" s="1"/>
      <c r="C385" s="35"/>
      <c r="D385" s="1"/>
      <c r="E385" s="35"/>
      <c r="F385" s="1"/>
      <c r="G385" s="1"/>
      <c r="H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2.75">
      <c r="A386" s="1"/>
      <c r="B386" s="1"/>
      <c r="C386" s="35"/>
      <c r="D386" s="1"/>
      <c r="E386" s="35"/>
      <c r="F386" s="1"/>
      <c r="G386" s="1"/>
      <c r="H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2.75">
      <c r="A387" s="1"/>
      <c r="B387" s="1"/>
      <c r="C387" s="35"/>
      <c r="D387" s="1"/>
      <c r="E387" s="35"/>
      <c r="F387" s="1"/>
      <c r="G387" s="1"/>
      <c r="H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2.75">
      <c r="A388" s="1"/>
      <c r="B388" s="1"/>
      <c r="C388" s="35"/>
      <c r="D388" s="1"/>
      <c r="E388" s="35"/>
      <c r="F388" s="1"/>
      <c r="G388" s="1"/>
      <c r="H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2.75">
      <c r="A389" s="1"/>
      <c r="B389" s="1"/>
      <c r="C389" s="35"/>
      <c r="D389" s="1"/>
      <c r="E389" s="35"/>
      <c r="F389" s="1"/>
      <c r="G389" s="1"/>
      <c r="H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2.75">
      <c r="A390" s="1"/>
      <c r="B390" s="1"/>
      <c r="C390" s="35"/>
      <c r="D390" s="1"/>
      <c r="E390" s="35"/>
      <c r="F390" s="1"/>
      <c r="G390" s="1"/>
      <c r="H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2.75">
      <c r="A391" s="1"/>
      <c r="B391" s="1"/>
      <c r="C391" s="35"/>
      <c r="D391" s="1"/>
      <c r="E391" s="35"/>
      <c r="F391" s="1"/>
      <c r="G391" s="1"/>
      <c r="H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2.75">
      <c r="A392" s="1"/>
      <c r="B392" s="1"/>
      <c r="C392" s="35"/>
      <c r="D392" s="1"/>
      <c r="E392" s="35"/>
      <c r="F392" s="1"/>
      <c r="G392" s="1"/>
      <c r="H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2.75">
      <c r="A393" s="1"/>
      <c r="B393" s="1"/>
      <c r="C393" s="35"/>
      <c r="D393" s="1"/>
      <c r="E393" s="35"/>
      <c r="F393" s="1"/>
      <c r="G393" s="1"/>
      <c r="H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2.75">
      <c r="A394" s="1"/>
      <c r="B394" s="1"/>
      <c r="C394" s="35"/>
      <c r="D394" s="1"/>
      <c r="E394" s="35"/>
      <c r="F394" s="1"/>
      <c r="G394" s="1"/>
      <c r="H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2.75">
      <c r="A395" s="1"/>
      <c r="B395" s="1"/>
      <c r="C395" s="35"/>
      <c r="D395" s="1"/>
      <c r="E395" s="35"/>
      <c r="F395" s="1"/>
      <c r="G395" s="1"/>
      <c r="H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2.75">
      <c r="A396" s="1"/>
      <c r="B396" s="1"/>
      <c r="C396" s="35"/>
      <c r="D396" s="1"/>
      <c r="E396" s="35"/>
      <c r="F396" s="1"/>
      <c r="G396" s="1"/>
      <c r="H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2.75">
      <c r="A397" s="1"/>
      <c r="B397" s="1"/>
      <c r="C397" s="35"/>
      <c r="D397" s="1"/>
      <c r="E397" s="35"/>
      <c r="F397" s="1"/>
      <c r="G397" s="1"/>
      <c r="H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2.75">
      <c r="A398" s="1"/>
      <c r="B398" s="1"/>
      <c r="C398" s="35"/>
      <c r="D398" s="1"/>
      <c r="E398" s="35"/>
      <c r="F398" s="1"/>
      <c r="G398" s="1"/>
      <c r="H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2.75">
      <c r="A399" s="1"/>
      <c r="B399" s="1"/>
      <c r="C399" s="35"/>
      <c r="D399" s="1"/>
      <c r="E399" s="35"/>
      <c r="F399" s="1"/>
      <c r="G399" s="1"/>
      <c r="H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2.75">
      <c r="A400" s="1"/>
      <c r="B400" s="1"/>
      <c r="C400" s="35"/>
      <c r="D400" s="1"/>
      <c r="E400" s="35"/>
      <c r="F400" s="1"/>
      <c r="G400" s="1"/>
      <c r="H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2.75">
      <c r="A401" s="1"/>
      <c r="B401" s="1"/>
      <c r="C401" s="35"/>
      <c r="D401" s="1"/>
      <c r="E401" s="35"/>
      <c r="F401" s="1"/>
      <c r="G401" s="1"/>
      <c r="H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2.75">
      <c r="A402" s="1"/>
      <c r="B402" s="1"/>
      <c r="C402" s="35"/>
      <c r="D402" s="1"/>
      <c r="E402" s="35"/>
      <c r="F402" s="1"/>
      <c r="G402" s="1"/>
      <c r="H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2.75">
      <c r="A403" s="1"/>
      <c r="B403" s="1"/>
      <c r="C403" s="35"/>
      <c r="D403" s="1"/>
      <c r="E403" s="35"/>
      <c r="F403" s="1"/>
      <c r="G403" s="1"/>
      <c r="H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2.75">
      <c r="A404" s="1"/>
      <c r="B404" s="1"/>
      <c r="C404" s="35"/>
      <c r="D404" s="1"/>
      <c r="E404" s="35"/>
      <c r="F404" s="1"/>
      <c r="G404" s="1"/>
      <c r="H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2.75">
      <c r="A405" s="1"/>
      <c r="B405" s="1"/>
      <c r="C405" s="35"/>
      <c r="D405" s="1"/>
      <c r="E405" s="35"/>
      <c r="F405" s="1"/>
      <c r="G405" s="1"/>
      <c r="H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2.75">
      <c r="A406" s="1"/>
      <c r="B406" s="1"/>
      <c r="C406" s="35"/>
      <c r="D406" s="1"/>
      <c r="E406" s="35"/>
      <c r="F406" s="1"/>
      <c r="G406" s="1"/>
      <c r="H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2.75">
      <c r="A407" s="1"/>
      <c r="B407" s="1"/>
      <c r="C407" s="35"/>
      <c r="D407" s="1"/>
      <c r="E407" s="35"/>
      <c r="F407" s="1"/>
      <c r="G407" s="1"/>
      <c r="H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2.75">
      <c r="A408" s="1"/>
      <c r="B408" s="1"/>
      <c r="C408" s="35"/>
      <c r="D408" s="1"/>
      <c r="E408" s="35"/>
      <c r="F408" s="1"/>
      <c r="G408" s="1"/>
      <c r="H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2.75">
      <c r="A409" s="1"/>
      <c r="B409" s="1"/>
      <c r="C409" s="35"/>
      <c r="D409" s="1"/>
      <c r="E409" s="35"/>
      <c r="F409" s="1"/>
      <c r="G409" s="1"/>
      <c r="H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2.75">
      <c r="A410" s="1"/>
      <c r="B410" s="1"/>
      <c r="C410" s="35"/>
      <c r="D410" s="1"/>
      <c r="E410" s="35"/>
      <c r="F410" s="1"/>
      <c r="G410" s="1"/>
      <c r="H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2.75">
      <c r="A411" s="1"/>
      <c r="B411" s="1"/>
      <c r="C411" s="35"/>
      <c r="D411" s="1"/>
      <c r="E411" s="35"/>
      <c r="F411" s="1"/>
      <c r="G411" s="1"/>
      <c r="H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2.75">
      <c r="A412" s="1"/>
      <c r="B412" s="1"/>
      <c r="C412" s="35"/>
      <c r="D412" s="1"/>
      <c r="E412" s="35"/>
      <c r="F412" s="1"/>
      <c r="G412" s="1"/>
      <c r="H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2.75">
      <c r="A413" s="1"/>
      <c r="B413" s="1"/>
      <c r="C413" s="35"/>
      <c r="D413" s="1"/>
      <c r="E413" s="35"/>
      <c r="F413" s="1"/>
      <c r="G413" s="1"/>
      <c r="H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2.75">
      <c r="A414" s="1"/>
      <c r="B414" s="1"/>
      <c r="C414" s="35"/>
      <c r="D414" s="1"/>
      <c r="E414" s="35"/>
      <c r="F414" s="1"/>
      <c r="G414" s="1"/>
      <c r="H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2.75">
      <c r="A415" s="1"/>
      <c r="B415" s="1"/>
      <c r="C415" s="35"/>
      <c r="D415" s="1"/>
      <c r="E415" s="35"/>
      <c r="F415" s="1"/>
      <c r="G415" s="1"/>
      <c r="H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2.75">
      <c r="A416" s="1"/>
      <c r="B416" s="1"/>
      <c r="C416" s="35"/>
      <c r="D416" s="1"/>
      <c r="E416" s="35"/>
      <c r="F416" s="1"/>
      <c r="G416" s="1"/>
      <c r="H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2.75">
      <c r="A417" s="1"/>
      <c r="B417" s="1"/>
      <c r="C417" s="35"/>
      <c r="D417" s="1"/>
      <c r="E417" s="35"/>
      <c r="F417" s="1"/>
      <c r="G417" s="1"/>
      <c r="H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2.75">
      <c r="A418" s="1"/>
      <c r="B418" s="1"/>
      <c r="C418" s="35"/>
      <c r="D418" s="1"/>
      <c r="E418" s="35"/>
      <c r="F418" s="1"/>
      <c r="G418" s="1"/>
      <c r="H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2.75">
      <c r="A419" s="1"/>
      <c r="B419" s="1"/>
      <c r="C419" s="35"/>
      <c r="D419" s="1"/>
      <c r="E419" s="35"/>
      <c r="F419" s="1"/>
      <c r="G419" s="1"/>
      <c r="H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2.75">
      <c r="A420" s="1"/>
      <c r="B420" s="1"/>
      <c r="C420" s="35"/>
      <c r="D420" s="1"/>
      <c r="E420" s="35"/>
      <c r="F420" s="1"/>
      <c r="G420" s="1"/>
      <c r="H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2.75">
      <c r="A421" s="1"/>
      <c r="B421" s="1"/>
      <c r="C421" s="35"/>
      <c r="D421" s="1"/>
      <c r="E421" s="35"/>
      <c r="F421" s="1"/>
      <c r="G421" s="1"/>
      <c r="H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2.75">
      <c r="A422" s="1"/>
      <c r="B422" s="1"/>
      <c r="C422" s="35"/>
      <c r="D422" s="1"/>
      <c r="E422" s="35"/>
      <c r="F422" s="1"/>
      <c r="G422" s="1"/>
      <c r="H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2.75">
      <c r="A423" s="1"/>
      <c r="B423" s="1"/>
      <c r="C423" s="35"/>
      <c r="D423" s="1"/>
      <c r="E423" s="35"/>
      <c r="F423" s="1"/>
      <c r="G423" s="1"/>
      <c r="H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2.75">
      <c r="A424" s="1"/>
      <c r="B424" s="1"/>
      <c r="C424" s="35"/>
      <c r="D424" s="1"/>
      <c r="E424" s="35"/>
      <c r="F424" s="1"/>
      <c r="G424" s="1"/>
      <c r="H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2.75">
      <c r="A425" s="1"/>
      <c r="B425" s="1"/>
      <c r="C425" s="35"/>
      <c r="D425" s="1"/>
      <c r="E425" s="35"/>
      <c r="F425" s="1"/>
      <c r="G425" s="1"/>
      <c r="H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2.75">
      <c r="A426" s="1"/>
      <c r="B426" s="1"/>
      <c r="C426" s="35"/>
      <c r="D426" s="1"/>
      <c r="E426" s="35"/>
      <c r="F426" s="1"/>
      <c r="G426" s="1"/>
      <c r="H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2.75">
      <c r="A427" s="1"/>
      <c r="B427" s="1"/>
      <c r="C427" s="35"/>
      <c r="D427" s="1"/>
      <c r="E427" s="35"/>
      <c r="F427" s="1"/>
      <c r="G427" s="1"/>
      <c r="H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2.75">
      <c r="A428" s="1"/>
      <c r="B428" s="1"/>
      <c r="C428" s="35"/>
      <c r="D428" s="1"/>
      <c r="E428" s="35"/>
      <c r="F428" s="1"/>
      <c r="G428" s="1"/>
      <c r="H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2.75">
      <c r="A429" s="1"/>
      <c r="B429" s="1"/>
      <c r="C429" s="35"/>
      <c r="D429" s="1"/>
      <c r="E429" s="35"/>
      <c r="F429" s="1"/>
      <c r="G429" s="1"/>
      <c r="H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2.75">
      <c r="A430" s="1"/>
      <c r="B430" s="1"/>
      <c r="C430" s="35"/>
      <c r="D430" s="1"/>
      <c r="E430" s="35"/>
      <c r="F430" s="1"/>
      <c r="G430" s="1"/>
      <c r="H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2.75">
      <c r="A431" s="1"/>
      <c r="B431" s="1"/>
      <c r="C431" s="35"/>
      <c r="D431" s="1"/>
      <c r="E431" s="35"/>
      <c r="F431" s="1"/>
      <c r="G431" s="1"/>
      <c r="H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2.75">
      <c r="A432" s="1"/>
      <c r="B432" s="1"/>
      <c r="C432" s="35"/>
      <c r="D432" s="1"/>
      <c r="E432" s="35"/>
      <c r="F432" s="1"/>
      <c r="G432" s="1"/>
      <c r="H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2.75">
      <c r="A433" s="1"/>
      <c r="B433" s="1"/>
      <c r="C433" s="35"/>
      <c r="D433" s="1"/>
      <c r="E433" s="35"/>
      <c r="F433" s="1"/>
      <c r="G433" s="1"/>
      <c r="H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2.75">
      <c r="A434" s="1"/>
      <c r="B434" s="1"/>
      <c r="C434" s="35"/>
      <c r="D434" s="1"/>
      <c r="E434" s="35"/>
      <c r="F434" s="1"/>
      <c r="G434" s="1"/>
      <c r="H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2.75">
      <c r="A435" s="1"/>
      <c r="B435" s="1"/>
      <c r="C435" s="35"/>
      <c r="D435" s="1"/>
      <c r="E435" s="35"/>
      <c r="F435" s="1"/>
      <c r="G435" s="1"/>
      <c r="H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2.75">
      <c r="A436" s="1"/>
      <c r="B436" s="1"/>
      <c r="C436" s="35"/>
      <c r="D436" s="1"/>
      <c r="E436" s="35"/>
      <c r="F436" s="1"/>
      <c r="G436" s="1"/>
      <c r="H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2.75">
      <c r="A437" s="1"/>
      <c r="B437" s="1"/>
      <c r="C437" s="35"/>
      <c r="D437" s="1"/>
      <c r="E437" s="35"/>
      <c r="F437" s="1"/>
      <c r="G437" s="1"/>
      <c r="H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2.75">
      <c r="A438" s="1"/>
      <c r="B438" s="1"/>
      <c r="C438" s="35"/>
      <c r="D438" s="1"/>
      <c r="E438" s="35"/>
      <c r="F438" s="1"/>
      <c r="G438" s="1"/>
      <c r="H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2.75">
      <c r="A439" s="1"/>
      <c r="B439" s="1"/>
      <c r="C439" s="35"/>
      <c r="D439" s="1"/>
      <c r="E439" s="35"/>
      <c r="F439" s="1"/>
      <c r="G439" s="1"/>
      <c r="H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2.75">
      <c r="A440" s="1"/>
      <c r="B440" s="1"/>
      <c r="C440" s="35"/>
      <c r="D440" s="1"/>
      <c r="E440" s="35"/>
      <c r="F440" s="1"/>
      <c r="G440" s="1"/>
      <c r="H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2.75">
      <c r="A441" s="1"/>
      <c r="B441" s="1"/>
      <c r="C441" s="35"/>
      <c r="D441" s="1"/>
      <c r="E441" s="35"/>
      <c r="F441" s="1"/>
      <c r="G441" s="1"/>
      <c r="H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2.75">
      <c r="A442" s="1"/>
      <c r="B442" s="1"/>
      <c r="C442" s="35"/>
      <c r="D442" s="1"/>
      <c r="E442" s="35"/>
      <c r="F442" s="1"/>
      <c r="G442" s="1"/>
      <c r="H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2.75">
      <c r="A443" s="1"/>
      <c r="B443" s="1"/>
      <c r="C443" s="35"/>
      <c r="D443" s="1"/>
      <c r="E443" s="35"/>
      <c r="F443" s="1"/>
      <c r="G443" s="1"/>
      <c r="H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2.75">
      <c r="A444" s="1"/>
      <c r="B444" s="1"/>
      <c r="C444" s="35"/>
      <c r="D444" s="1"/>
      <c r="E444" s="35"/>
      <c r="F444" s="1"/>
      <c r="G444" s="1"/>
      <c r="H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2.75">
      <c r="A445" s="1"/>
      <c r="B445" s="1"/>
      <c r="C445" s="35"/>
      <c r="D445" s="1"/>
      <c r="E445" s="35"/>
      <c r="F445" s="1"/>
      <c r="G445" s="1"/>
      <c r="H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2.75">
      <c r="A446" s="1"/>
      <c r="B446" s="1"/>
      <c r="C446" s="35"/>
      <c r="D446" s="1"/>
      <c r="E446" s="35"/>
      <c r="F446" s="1"/>
      <c r="G446" s="1"/>
      <c r="H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2.75">
      <c r="A447" s="1"/>
      <c r="B447" s="1"/>
      <c r="C447" s="35"/>
      <c r="D447" s="1"/>
      <c r="E447" s="35"/>
      <c r="F447" s="1"/>
      <c r="G447" s="1"/>
      <c r="H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2.75">
      <c r="A448" s="1"/>
      <c r="B448" s="1"/>
      <c r="C448" s="35"/>
      <c r="D448" s="1"/>
      <c r="E448" s="35"/>
      <c r="F448" s="1"/>
      <c r="G448" s="1"/>
      <c r="H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2.75">
      <c r="A449" s="1"/>
      <c r="B449" s="1"/>
      <c r="C449" s="35"/>
      <c r="D449" s="1"/>
      <c r="E449" s="35"/>
      <c r="F449" s="1"/>
      <c r="G449" s="1"/>
      <c r="H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2.75">
      <c r="A450" s="1"/>
      <c r="B450" s="1"/>
      <c r="C450" s="35"/>
      <c r="D450" s="1"/>
      <c r="E450" s="35"/>
      <c r="F450" s="1"/>
      <c r="G450" s="1"/>
      <c r="H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2.75">
      <c r="A451" s="1"/>
      <c r="B451" s="1"/>
      <c r="C451" s="35"/>
      <c r="D451" s="1"/>
      <c r="E451" s="35"/>
      <c r="F451" s="1"/>
      <c r="G451" s="1"/>
      <c r="H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2.75">
      <c r="A452" s="1"/>
      <c r="B452" s="1"/>
      <c r="C452" s="35"/>
      <c r="D452" s="1"/>
      <c r="E452" s="35"/>
      <c r="F452" s="1"/>
      <c r="G452" s="1"/>
      <c r="H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2.75">
      <c r="A453" s="1"/>
      <c r="B453" s="1"/>
      <c r="C453" s="35"/>
      <c r="D453" s="1"/>
      <c r="E453" s="35"/>
      <c r="F453" s="1"/>
      <c r="G453" s="1"/>
      <c r="H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2.75">
      <c r="A454" s="1"/>
      <c r="B454" s="1"/>
      <c r="C454" s="35"/>
      <c r="D454" s="1"/>
      <c r="E454" s="35"/>
      <c r="F454" s="1"/>
      <c r="G454" s="1"/>
      <c r="H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2.75">
      <c r="A455" s="1"/>
      <c r="B455" s="1"/>
      <c r="C455" s="35"/>
      <c r="D455" s="1"/>
      <c r="E455" s="35"/>
      <c r="F455" s="1"/>
      <c r="G455" s="1"/>
      <c r="H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2.75">
      <c r="A456" s="1"/>
      <c r="B456" s="1"/>
      <c r="C456" s="35"/>
      <c r="D456" s="1"/>
      <c r="E456" s="35"/>
      <c r="F456" s="1"/>
      <c r="G456" s="1"/>
      <c r="H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2.75">
      <c r="A457" s="1"/>
      <c r="B457" s="1"/>
      <c r="C457" s="35"/>
      <c r="D457" s="1"/>
      <c r="E457" s="35"/>
      <c r="F457" s="1"/>
      <c r="G457" s="1"/>
      <c r="H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2.75">
      <c r="A458" s="1"/>
      <c r="B458" s="1"/>
      <c r="C458" s="35"/>
      <c r="D458" s="1"/>
      <c r="E458" s="35"/>
      <c r="F458" s="1"/>
      <c r="G458" s="1"/>
      <c r="H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2.75">
      <c r="A459" s="1"/>
      <c r="B459" s="1"/>
      <c r="C459" s="35"/>
      <c r="D459" s="1"/>
      <c r="E459" s="35"/>
      <c r="F459" s="1"/>
      <c r="G459" s="1"/>
      <c r="H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2.75">
      <c r="A460" s="1"/>
      <c r="B460" s="1"/>
      <c r="C460" s="35"/>
      <c r="D460" s="1"/>
      <c r="E460" s="35"/>
      <c r="F460" s="1"/>
      <c r="G460" s="1"/>
      <c r="H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2.75">
      <c r="A461" s="1"/>
      <c r="B461" s="1"/>
      <c r="C461" s="35"/>
      <c r="D461" s="1"/>
      <c r="E461" s="35"/>
      <c r="F461" s="1"/>
      <c r="G461" s="1"/>
      <c r="H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2.75">
      <c r="A462" s="1"/>
      <c r="B462" s="1"/>
      <c r="C462" s="35"/>
      <c r="D462" s="1"/>
      <c r="E462" s="35"/>
      <c r="F462" s="1"/>
      <c r="G462" s="1"/>
      <c r="H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2.75">
      <c r="A463" s="1"/>
      <c r="B463" s="1"/>
      <c r="C463" s="35"/>
      <c r="D463" s="1"/>
      <c r="E463" s="35"/>
      <c r="F463" s="1"/>
      <c r="G463" s="1"/>
      <c r="H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2.75">
      <c r="A464" s="1"/>
      <c r="B464" s="1"/>
      <c r="C464" s="35"/>
      <c r="D464" s="1"/>
      <c r="E464" s="35"/>
      <c r="F464" s="1"/>
      <c r="G464" s="1"/>
      <c r="H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2.75">
      <c r="A465" s="1"/>
      <c r="B465" s="1"/>
      <c r="C465" s="35"/>
      <c r="D465" s="1"/>
      <c r="E465" s="35"/>
      <c r="F465" s="1"/>
      <c r="G465" s="1"/>
      <c r="H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2.75">
      <c r="A466" s="1"/>
      <c r="B466" s="1"/>
      <c r="C466" s="35"/>
      <c r="D466" s="1"/>
      <c r="E466" s="35"/>
      <c r="F466" s="1"/>
      <c r="G466" s="1"/>
      <c r="H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2.75">
      <c r="A467" s="1"/>
      <c r="B467" s="1"/>
      <c r="C467" s="35"/>
      <c r="D467" s="1"/>
      <c r="E467" s="35"/>
      <c r="F467" s="1"/>
      <c r="G467" s="1"/>
      <c r="H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2.75">
      <c r="A468" s="1"/>
      <c r="B468" s="1"/>
      <c r="C468" s="35"/>
      <c r="D468" s="1"/>
      <c r="E468" s="35"/>
      <c r="F468" s="1"/>
      <c r="G468" s="1"/>
      <c r="H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2.75">
      <c r="A469" s="1"/>
      <c r="B469" s="1"/>
      <c r="C469" s="35"/>
      <c r="D469" s="1"/>
      <c r="E469" s="35"/>
      <c r="F469" s="1"/>
      <c r="G469" s="1"/>
      <c r="H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2.75">
      <c r="A470" s="1"/>
      <c r="B470" s="1"/>
      <c r="C470" s="35"/>
      <c r="D470" s="1"/>
      <c r="E470" s="35"/>
      <c r="F470" s="1"/>
      <c r="G470" s="1"/>
      <c r="H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2.75">
      <c r="A471" s="1"/>
      <c r="B471" s="1"/>
      <c r="C471" s="35"/>
      <c r="D471" s="1"/>
      <c r="E471" s="35"/>
      <c r="F471" s="1"/>
      <c r="G471" s="1"/>
      <c r="H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2.75">
      <c r="A472" s="1"/>
      <c r="B472" s="1"/>
      <c r="C472" s="35"/>
      <c r="D472" s="1"/>
      <c r="E472" s="35"/>
      <c r="F472" s="1"/>
      <c r="G472" s="1"/>
      <c r="H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2.75">
      <c r="A473" s="1"/>
      <c r="B473" s="1"/>
      <c r="C473" s="35"/>
      <c r="D473" s="1"/>
      <c r="E473" s="35"/>
      <c r="F473" s="1"/>
      <c r="G473" s="1"/>
      <c r="H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2.75">
      <c r="A474" s="1"/>
      <c r="B474" s="1"/>
      <c r="C474" s="35"/>
      <c r="D474" s="1"/>
      <c r="E474" s="35"/>
      <c r="F474" s="1"/>
      <c r="G474" s="1"/>
      <c r="H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2.75">
      <c r="A475" s="1"/>
      <c r="B475" s="1"/>
      <c r="C475" s="35"/>
      <c r="D475" s="1"/>
      <c r="E475" s="35"/>
      <c r="F475" s="1"/>
      <c r="G475" s="1"/>
      <c r="H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</sheetData>
  <sheetProtection sheet="1"/>
  <printOptions horizontalCentered="1"/>
  <pageMargins left="0.5" right="0.5" top="0.5" bottom="0.5" header="0.5" footer="0.5"/>
  <pageSetup horizontalDpi="600" verticalDpi="600" orientation="portrait" scale="90"/>
  <rowBreaks count="3" manualBreakCount="3">
    <brk id="68" max="8" man="1"/>
    <brk id="123" max="255" man="1"/>
    <brk id="2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Connecticut Labor Department</dc:creator>
  <cp:keywords/>
  <dc:description/>
  <cp:lastModifiedBy>Bentsen, Todd</cp:lastModifiedBy>
  <cp:lastPrinted>2016-07-18T18:01:49Z</cp:lastPrinted>
  <dcterms:created xsi:type="dcterms:W3CDTF">1998-10-23T17:33:08Z</dcterms:created>
  <dcterms:modified xsi:type="dcterms:W3CDTF">2024-06-23T17:17:33Z</dcterms:modified>
  <cp:category/>
  <cp:version/>
  <cp:contentType/>
  <cp:contentStatus/>
</cp:coreProperties>
</file>